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Assignments\Mahagenco\MYT FY26-30\MERC Proceedings\Data gaps\Annexure to data gaps (20.11.2024)\DG-I-96_Secondary Oil details\"/>
    </mc:Choice>
  </mc:AlternateContent>
  <xr:revisionPtr revIDLastSave="0" documentId="13_ncr:1_{517E3811-FA58-499E-BEC0-2FD9D9E04D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econdary fuel details" sheetId="1" r:id="rId1"/>
    <sheet name="Agreement details_Fy 22-23" sheetId="2" r:id="rId2"/>
    <sheet name="Agreement details_FY 23-24" sheetId="3" r:id="rId3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2" l="1"/>
  <c r="N13" i="2"/>
  <c r="N12" i="2"/>
  <c r="N11" i="2"/>
  <c r="N9" i="2"/>
  <c r="N7" i="2"/>
  <c r="I17" i="2"/>
  <c r="L31" i="2"/>
  <c r="L29" i="2"/>
  <c r="I17" i="3"/>
  <c r="I38" i="3"/>
  <c r="D40" i="3" l="1"/>
  <c r="D37" i="3"/>
  <c r="D36" i="3"/>
  <c r="D31" i="3"/>
  <c r="D30" i="3"/>
  <c r="D29" i="3"/>
  <c r="D27" i="3"/>
  <c r="D25" i="3"/>
  <c r="D24" i="3"/>
  <c r="D19" i="3"/>
  <c r="D18" i="3"/>
  <c r="D17" i="3"/>
  <c r="D15" i="3"/>
  <c r="D13" i="3"/>
  <c r="D12" i="3"/>
  <c r="D7" i="3"/>
  <c r="D6" i="3"/>
  <c r="D5" i="3"/>
  <c r="D38" i="2"/>
  <c r="D37" i="2"/>
  <c r="D36" i="2"/>
  <c r="D31" i="2"/>
  <c r="D30" i="2"/>
  <c r="D29" i="2"/>
  <c r="D26" i="2"/>
  <c r="D25" i="2"/>
  <c r="D24" i="2"/>
  <c r="D19" i="2"/>
  <c r="D18" i="2"/>
  <c r="D17" i="2"/>
  <c r="N5" i="2"/>
  <c r="D14" i="2"/>
  <c r="D13" i="2"/>
  <c r="D12" i="2"/>
  <c r="D7" i="2"/>
  <c r="D6" i="2"/>
  <c r="D5" i="2"/>
  <c r="B22" i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8" i="1"/>
  <c r="B9" i="1"/>
  <c r="B10" i="1"/>
  <c r="B11" i="1" s="1"/>
  <c r="B12" i="1" s="1"/>
  <c r="B13" i="1" s="1"/>
  <c r="B14" i="1" s="1"/>
  <c r="B15" i="1" s="1"/>
  <c r="B16" i="1" s="1"/>
  <c r="B17" i="1" s="1"/>
  <c r="B7" i="1"/>
  <c r="P18" i="1" l="1"/>
  <c r="K18" i="1"/>
  <c r="J18" i="1"/>
  <c r="L18" i="1"/>
  <c r="L33" i="1"/>
  <c r="P33" i="1"/>
  <c r="Q18" i="1"/>
  <c r="Q33" i="1"/>
  <c r="R18" i="1"/>
  <c r="S18" i="1"/>
  <c r="S33" i="1"/>
  <c r="J33" i="1"/>
  <c r="K33" i="1"/>
  <c r="R33" i="1"/>
  <c r="T18" i="1"/>
  <c r="T33" i="1"/>
</calcChain>
</file>

<file path=xl/sharedStrings.xml><?xml version="1.0" encoding="utf-8"?>
<sst xmlns="http://schemas.openxmlformats.org/spreadsheetml/2006/main" count="175" uniqueCount="49">
  <si>
    <t>S. No.</t>
  </si>
  <si>
    <t>Station/ Unit</t>
  </si>
  <si>
    <t>Installed Capacity (MW)</t>
  </si>
  <si>
    <t>Oil Supplier</t>
  </si>
  <si>
    <t>Agreement date</t>
  </si>
  <si>
    <t>Valid upto</t>
  </si>
  <si>
    <t>Guaranteed Quantum per annum (kL)</t>
  </si>
  <si>
    <t>Guaranteed GCV (kcal/ltr)</t>
  </si>
  <si>
    <t>Actual quantum realisation</t>
  </si>
  <si>
    <t>(kL)</t>
  </si>
  <si>
    <t>Actual GCV realisation</t>
  </si>
  <si>
    <t>(kcal/ltr.)</t>
  </si>
  <si>
    <t>Projected quantum realisation (kL)</t>
  </si>
  <si>
    <t>Projected GCV realisation (kcal/ltr.)</t>
  </si>
  <si>
    <t>FY 2022-23</t>
  </si>
  <si>
    <t>FY 2023-24</t>
  </si>
  <si>
    <t>FY 2024-25 H1</t>
  </si>
  <si>
    <t>FY 2025-26</t>
  </si>
  <si>
    <t>FY 2026-27</t>
  </si>
  <si>
    <t>FY 2027-28</t>
  </si>
  <si>
    <t>FY 2028-29</t>
  </si>
  <si>
    <t>FY 2029-30</t>
  </si>
  <si>
    <t>Bhusawal Unit 3</t>
  </si>
  <si>
    <t>Chandrapur Units 3 -7</t>
  </si>
  <si>
    <t>Khaperkheda Units 1-4</t>
  </si>
  <si>
    <t>Koradi Unit 6</t>
  </si>
  <si>
    <t>Nashik  Units 3-5</t>
  </si>
  <si>
    <t>Paras Units 3-4</t>
  </si>
  <si>
    <t>Parli Units 6-7</t>
  </si>
  <si>
    <t>Khaperkheda Unit 5</t>
  </si>
  <si>
    <t>Bhusawal Units 4-5</t>
  </si>
  <si>
    <t>Koradi Units 8-10</t>
  </si>
  <si>
    <t>Chandrapur Units 8-9</t>
  </si>
  <si>
    <t>Parli Unit 8</t>
  </si>
  <si>
    <t>Furnace Oil (FO)</t>
  </si>
  <si>
    <t>Total - FO</t>
  </si>
  <si>
    <t>Light Diesel Oil (LDO)</t>
  </si>
  <si>
    <t>Total - LDO</t>
  </si>
  <si>
    <t>BPCL</t>
  </si>
  <si>
    <t>01-09-2022 to 31-08-2023</t>
  </si>
  <si>
    <t>FO</t>
  </si>
  <si>
    <t>LDO</t>
  </si>
  <si>
    <t>PO Number</t>
  </si>
  <si>
    <t>HPCL</t>
  </si>
  <si>
    <t>Rate (Rs./kl)</t>
  </si>
  <si>
    <t>HSD</t>
  </si>
  <si>
    <t>IOCL</t>
  </si>
  <si>
    <t>14-09-2023 to 13-09-2024</t>
  </si>
  <si>
    <t>Parli Unit 6-7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</si>
</sst>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b/>
      <sz val="8"/>
      <color theme="1"/>
      <name val="Book Antiqua"/>
      <family val="1"/>
    </font>
    <font>
      <sz val="8"/>
      <color theme="1"/>
      <name val="Book Antiqua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8"/>
      <color theme="1"/>
      <name val="Book Antiqua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Border="1"/>
    <xf numFmtId="43" fontId="2" fillId="0" borderId="1" xfId="1" applyFont="1" applyBorder="1" applyAlignment="1">
      <alignment horizontal="justify" vertical="center" wrapText="1"/>
    </xf>
    <xf numFmtId="164" fontId="2" fillId="0" borderId="1" xfId="1" applyNumberFormat="1" applyFont="1" applyBorder="1" applyAlignment="1">
      <alignment horizontal="justify" vertical="center" wrapText="1"/>
    </xf>
    <xf numFmtId="164" fontId="0" fillId="0" borderId="0" xfId="1" applyNumberFormat="1" applyFont="1"/>
    <xf numFmtId="0" fontId="5" fillId="2" borderId="1" xfId="0" applyFont="1" applyFill="1" applyBorder="1" applyAlignment="1">
      <alignment horizontal="justify" vertical="center" wrapText="1"/>
    </xf>
    <xf numFmtId="164" fontId="1" fillId="0" borderId="1" xfId="1" applyNumberFormat="1" applyFont="1" applyBorder="1" applyAlignment="1">
      <alignment horizontal="justify" vertical="center" wrapText="1"/>
    </xf>
    <xf numFmtId="43" fontId="1" fillId="0" borderId="1" xfId="1" applyFont="1" applyBorder="1" applyAlignment="1">
      <alignment horizontal="justify" vertical="center" wrapText="1"/>
    </xf>
    <xf numFmtId="164" fontId="4" fillId="0" borderId="0" xfId="1" applyNumberFormat="1" applyFont="1"/>
    <xf numFmtId="0" fontId="1" fillId="0" borderId="1" xfId="0" applyFont="1" applyBorder="1" applyAlignment="1">
      <alignment horizontal="center" vertical="center" wrapText="1"/>
    </xf>
    <xf numFmtId="43" fontId="0" fillId="0" borderId="0" xfId="1" applyNumberFormat="1" applyFont="1"/>
    <xf numFmtId="0" fontId="6" fillId="0" borderId="0" xfId="0" applyFont="1"/>
    <xf numFmtId="0" fontId="6" fillId="0" borderId="1" xfId="0" applyFont="1" applyBorder="1"/>
    <xf numFmtId="164" fontId="6" fillId="0" borderId="1" xfId="1" applyNumberFormat="1" applyFont="1" applyBorder="1" applyAlignment="1">
      <alignment horizontal="justify" vertical="center" wrapText="1"/>
    </xf>
    <xf numFmtId="164" fontId="6" fillId="0" borderId="1" xfId="1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3"/>
  <sheetViews>
    <sheetView showGridLines="0" tabSelected="1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N7" sqref="N7"/>
    </sheetView>
  </sheetViews>
  <sheetFormatPr defaultRowHeight="14.5" x14ac:dyDescent="0.35"/>
  <cols>
    <col min="3" max="3" width="20.81640625" customWidth="1"/>
    <col min="10" max="10" width="9.7265625" bestFit="1" customWidth="1"/>
  </cols>
  <sheetData>
    <row r="2" spans="1:25" x14ac:dyDescent="0.35">
      <c r="B2" s="23" t="s">
        <v>0</v>
      </c>
      <c r="C2" s="23" t="s">
        <v>1</v>
      </c>
      <c r="D2" s="23" t="s">
        <v>2</v>
      </c>
      <c r="E2" s="23" t="s">
        <v>3</v>
      </c>
      <c r="F2" s="23" t="s">
        <v>4</v>
      </c>
      <c r="G2" s="23" t="s">
        <v>5</v>
      </c>
      <c r="H2" s="23" t="s">
        <v>6</v>
      </c>
      <c r="I2" s="23" t="s">
        <v>7</v>
      </c>
      <c r="J2" s="24" t="s">
        <v>8</v>
      </c>
      <c r="K2" s="24"/>
      <c r="L2" s="24"/>
      <c r="M2" s="24" t="s">
        <v>10</v>
      </c>
      <c r="N2" s="24"/>
      <c r="O2" s="24"/>
      <c r="P2" s="24" t="s">
        <v>12</v>
      </c>
      <c r="Q2" s="24"/>
      <c r="R2" s="24"/>
      <c r="S2" s="24"/>
      <c r="T2" s="24"/>
      <c r="U2" s="24" t="s">
        <v>13</v>
      </c>
      <c r="V2" s="24"/>
      <c r="W2" s="24"/>
      <c r="X2" s="24"/>
      <c r="Y2" s="24"/>
    </row>
    <row r="3" spans="1:25" x14ac:dyDescent="0.35">
      <c r="B3" s="23"/>
      <c r="C3" s="23"/>
      <c r="D3" s="23"/>
      <c r="E3" s="23"/>
      <c r="F3" s="23"/>
      <c r="G3" s="23"/>
      <c r="H3" s="23"/>
      <c r="I3" s="23"/>
      <c r="J3" s="24" t="s">
        <v>9</v>
      </c>
      <c r="K3" s="24"/>
      <c r="L3" s="24"/>
      <c r="M3" s="24" t="s">
        <v>11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22" x14ac:dyDescent="0.35">
      <c r="B4" s="23"/>
      <c r="C4" s="23"/>
      <c r="D4" s="23"/>
      <c r="E4" s="23"/>
      <c r="F4" s="23"/>
      <c r="G4" s="23"/>
      <c r="H4" s="23"/>
      <c r="I4" s="23"/>
      <c r="J4" s="1" t="s">
        <v>14</v>
      </c>
      <c r="K4" s="1" t="s">
        <v>15</v>
      </c>
      <c r="L4" s="11" t="s">
        <v>16</v>
      </c>
      <c r="M4" s="1" t="s">
        <v>14</v>
      </c>
      <c r="N4" s="1" t="s">
        <v>15</v>
      </c>
      <c r="O4" s="11" t="s">
        <v>16</v>
      </c>
      <c r="P4" s="1" t="s">
        <v>17</v>
      </c>
      <c r="Q4" s="1" t="s">
        <v>18</v>
      </c>
      <c r="R4" s="1" t="s">
        <v>19</v>
      </c>
      <c r="S4" s="1" t="s">
        <v>20</v>
      </c>
      <c r="T4" s="1" t="s">
        <v>21</v>
      </c>
      <c r="U4" s="1" t="s">
        <v>17</v>
      </c>
      <c r="V4" s="1" t="s">
        <v>18</v>
      </c>
      <c r="W4" s="1" t="s">
        <v>19</v>
      </c>
      <c r="X4" s="1" t="s">
        <v>20</v>
      </c>
      <c r="Y4" s="1" t="s">
        <v>21</v>
      </c>
    </row>
    <row r="5" spans="1:25" x14ac:dyDescent="0.35">
      <c r="B5" s="2"/>
      <c r="C5" s="7" t="s">
        <v>34</v>
      </c>
      <c r="D5" s="2"/>
      <c r="E5" s="2"/>
      <c r="F5" s="2"/>
      <c r="G5" s="2"/>
      <c r="H5" s="2"/>
      <c r="I5" s="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s="6" customFormat="1" ht="22" customHeight="1" x14ac:dyDescent="0.35">
      <c r="A6" s="12"/>
      <c r="B6" s="5">
        <v>1</v>
      </c>
      <c r="C6" s="5" t="s">
        <v>22</v>
      </c>
      <c r="D6" s="5"/>
      <c r="E6" s="5"/>
      <c r="F6" s="5"/>
      <c r="G6" s="5"/>
      <c r="H6" s="5"/>
      <c r="I6" s="5"/>
      <c r="J6" s="4">
        <v>2252</v>
      </c>
      <c r="K6" s="4">
        <v>2761</v>
      </c>
      <c r="L6" s="4">
        <v>2458.5810000000001</v>
      </c>
      <c r="M6" s="5">
        <v>10776</v>
      </c>
      <c r="N6" s="5">
        <v>10552.083333333334</v>
      </c>
      <c r="O6" s="5">
        <v>10564</v>
      </c>
      <c r="P6" s="4">
        <v>1649.8326471226853</v>
      </c>
      <c r="Q6" s="4">
        <v>1649.8326471226853</v>
      </c>
      <c r="R6" s="4">
        <v>1649.8326471226853</v>
      </c>
      <c r="S6" s="4">
        <v>1649.8326471226853</v>
      </c>
      <c r="T6" s="4">
        <v>1649.8326471226853</v>
      </c>
      <c r="U6" s="5">
        <v>10552.083333333334</v>
      </c>
      <c r="V6" s="5">
        <v>10552.083333333334</v>
      </c>
      <c r="W6" s="5">
        <v>10552.083333333334</v>
      </c>
      <c r="X6" s="5">
        <v>10552.083333333334</v>
      </c>
      <c r="Y6" s="5">
        <v>10552.083333333334</v>
      </c>
    </row>
    <row r="7" spans="1:25" s="6" customFormat="1" x14ac:dyDescent="0.35">
      <c r="B7" s="5">
        <f>B6+1</f>
        <v>2</v>
      </c>
      <c r="C7" s="5" t="s">
        <v>23</v>
      </c>
      <c r="D7" s="5"/>
      <c r="E7" s="5"/>
      <c r="F7" s="5"/>
      <c r="G7" s="5"/>
      <c r="H7" s="5"/>
      <c r="I7" s="5"/>
      <c r="J7" s="4">
        <v>34010.339999999997</v>
      </c>
      <c r="K7" s="4">
        <v>13225.75</v>
      </c>
      <c r="L7" s="4">
        <v>12760.222000000002</v>
      </c>
      <c r="M7" s="5">
        <v>10335.994588704494</v>
      </c>
      <c r="N7" s="5">
        <v>10205.596847059713</v>
      </c>
      <c r="O7" s="5">
        <v>10256.931136934765</v>
      </c>
      <c r="P7" s="4">
        <v>9983.8784024409761</v>
      </c>
      <c r="Q7" s="4">
        <v>9983.8784024409742</v>
      </c>
      <c r="R7" s="4">
        <v>9983.8784024409742</v>
      </c>
      <c r="S7" s="4">
        <v>9962.5509285933767</v>
      </c>
      <c r="T7" s="4">
        <v>9980.2286191017338</v>
      </c>
      <c r="U7" s="5">
        <v>10205.596847059713</v>
      </c>
      <c r="V7" s="5">
        <v>10205.596847059713</v>
      </c>
      <c r="W7" s="5">
        <v>10205.596847059713</v>
      </c>
      <c r="X7" s="5">
        <v>10205.596847059713</v>
      </c>
      <c r="Y7" s="5">
        <v>10205.596847059713</v>
      </c>
    </row>
    <row r="8" spans="1:25" s="6" customFormat="1" x14ac:dyDescent="0.35">
      <c r="B8" s="5">
        <f t="shared" ref="B8:B17" si="0">B7+1</f>
        <v>3</v>
      </c>
      <c r="C8" s="5" t="s">
        <v>24</v>
      </c>
      <c r="D8" s="5"/>
      <c r="E8" s="5"/>
      <c r="F8" s="5"/>
      <c r="G8" s="5"/>
      <c r="H8" s="5"/>
      <c r="I8" s="5"/>
      <c r="J8" s="4">
        <v>20068.605</v>
      </c>
      <c r="K8" s="4">
        <v>11164.67</v>
      </c>
      <c r="L8" s="4">
        <v>4876.5029999999997</v>
      </c>
      <c r="M8" s="5">
        <v>10369</v>
      </c>
      <c r="N8" s="5">
        <v>10160</v>
      </c>
      <c r="O8" s="5">
        <v>10182.73762304668</v>
      </c>
      <c r="P8" s="4">
        <v>7027.4681151066552</v>
      </c>
      <c r="Q8" s="4">
        <v>7027.4681151066552</v>
      </c>
      <c r="R8" s="4">
        <v>7027.4681151066552</v>
      </c>
      <c r="S8" s="4">
        <v>7049.9431135059685</v>
      </c>
      <c r="T8" s="4">
        <v>7049.9431135059685</v>
      </c>
      <c r="U8" s="5">
        <v>10160</v>
      </c>
      <c r="V8" s="5">
        <v>10160</v>
      </c>
      <c r="W8" s="5">
        <v>10160</v>
      </c>
      <c r="X8" s="5">
        <v>10160</v>
      </c>
      <c r="Y8" s="5">
        <v>10160</v>
      </c>
    </row>
    <row r="9" spans="1:25" s="6" customFormat="1" x14ac:dyDescent="0.35">
      <c r="B9" s="5">
        <f t="shared" si="0"/>
        <v>4</v>
      </c>
      <c r="C9" s="5" t="s">
        <v>25</v>
      </c>
      <c r="D9" s="5"/>
      <c r="E9" s="5"/>
      <c r="F9" s="5"/>
      <c r="G9" s="5"/>
      <c r="H9" s="5"/>
      <c r="I9" s="5"/>
      <c r="J9" s="4">
        <v>7085.739999999998</v>
      </c>
      <c r="K9" s="4">
        <v>3615.25</v>
      </c>
      <c r="L9" s="4">
        <v>2065.9189999999999</v>
      </c>
      <c r="M9" s="5">
        <v>10082.829645174677</v>
      </c>
      <c r="N9" s="5">
        <v>10204.311024133875</v>
      </c>
      <c r="O9" s="5">
        <v>10352.382498055345</v>
      </c>
      <c r="P9" s="4">
        <v>3583.0671543671333</v>
      </c>
      <c r="Q9" s="4">
        <v>3583.0671543671333</v>
      </c>
      <c r="R9" s="4">
        <v>3583.0671543671333</v>
      </c>
      <c r="S9" s="4">
        <v>3583.0671543671333</v>
      </c>
      <c r="T9" s="4">
        <v>3583.0671543671333</v>
      </c>
      <c r="U9" s="5">
        <v>10204.311024133875</v>
      </c>
      <c r="V9" s="5">
        <v>10204.311024133875</v>
      </c>
      <c r="W9" s="5">
        <v>10204.311024133875</v>
      </c>
      <c r="X9" s="5">
        <v>10204.311024133875</v>
      </c>
      <c r="Y9" s="5">
        <v>10204.311024133875</v>
      </c>
    </row>
    <row r="10" spans="1:25" s="6" customFormat="1" x14ac:dyDescent="0.35">
      <c r="B10" s="5">
        <f t="shared" si="0"/>
        <v>5</v>
      </c>
      <c r="C10" s="5" t="s">
        <v>26</v>
      </c>
      <c r="D10" s="5"/>
      <c r="E10" s="5"/>
      <c r="F10" s="5"/>
      <c r="G10" s="5"/>
      <c r="H10" s="5"/>
      <c r="I10" s="5"/>
      <c r="J10" s="4">
        <v>10283.08</v>
      </c>
      <c r="K10" s="4">
        <v>3461.71</v>
      </c>
      <c r="L10" s="4">
        <v>4305.5</v>
      </c>
      <c r="M10" s="5">
        <v>10756</v>
      </c>
      <c r="N10" s="5">
        <v>10248</v>
      </c>
      <c r="O10" s="5">
        <v>10230.380327488097</v>
      </c>
      <c r="P10" s="4">
        <v>3558.132893683664</v>
      </c>
      <c r="Q10" s="4">
        <v>3558.132893683664</v>
      </c>
      <c r="R10" s="4">
        <v>3558.132893683664</v>
      </c>
      <c r="S10" s="4">
        <v>3558.132893683664</v>
      </c>
      <c r="T10" s="4">
        <v>3558.132893683664</v>
      </c>
      <c r="U10" s="5">
        <v>10248</v>
      </c>
      <c r="V10" s="5">
        <v>10248</v>
      </c>
      <c r="W10" s="5">
        <v>10248</v>
      </c>
      <c r="X10" s="5">
        <v>10248</v>
      </c>
      <c r="Y10" s="5">
        <v>10248</v>
      </c>
    </row>
    <row r="11" spans="1:25" s="6" customFormat="1" x14ac:dyDescent="0.35">
      <c r="B11" s="5">
        <f t="shared" si="0"/>
        <v>6</v>
      </c>
      <c r="C11" s="5" t="s">
        <v>27</v>
      </c>
      <c r="D11" s="5"/>
      <c r="E11" s="5"/>
      <c r="F11" s="5"/>
      <c r="G11" s="5"/>
      <c r="H11" s="5"/>
      <c r="I11" s="5"/>
      <c r="J11" s="4">
        <v>4771.5060000000003</v>
      </c>
      <c r="K11" s="4">
        <v>1564.8009999999999</v>
      </c>
      <c r="L11" s="4">
        <v>1869.4070000000002</v>
      </c>
      <c r="M11" s="5">
        <v>10215</v>
      </c>
      <c r="N11" s="5">
        <v>10258</v>
      </c>
      <c r="O11" s="5">
        <v>10171.539302035351</v>
      </c>
      <c r="P11" s="4">
        <v>1697.4588927386133</v>
      </c>
      <c r="Q11" s="4">
        <v>1697.4588927386133</v>
      </c>
      <c r="R11" s="4">
        <v>1697.4588927386133</v>
      </c>
      <c r="S11" s="4">
        <v>1697.4588927386133</v>
      </c>
      <c r="T11" s="4">
        <v>1697.4588927386133</v>
      </c>
      <c r="U11" s="5">
        <v>10258</v>
      </c>
      <c r="V11" s="5">
        <v>10258</v>
      </c>
      <c r="W11" s="5">
        <v>10258</v>
      </c>
      <c r="X11" s="5">
        <v>10258</v>
      </c>
      <c r="Y11" s="5">
        <v>10258</v>
      </c>
    </row>
    <row r="12" spans="1:25" s="6" customFormat="1" x14ac:dyDescent="0.35">
      <c r="B12" s="5">
        <f t="shared" si="0"/>
        <v>7</v>
      </c>
      <c r="C12" s="5" t="s">
        <v>28</v>
      </c>
      <c r="D12" s="5"/>
      <c r="E12" s="5"/>
      <c r="F12" s="5"/>
      <c r="G12" s="5"/>
      <c r="H12" s="5"/>
      <c r="I12" s="5"/>
      <c r="J12" s="4">
        <v>9696.0849999999991</v>
      </c>
      <c r="K12" s="4">
        <v>4706.8620000000001</v>
      </c>
      <c r="L12" s="4">
        <v>2463.701</v>
      </c>
      <c r="M12" s="5">
        <v>10094</v>
      </c>
      <c r="N12" s="5">
        <v>10286</v>
      </c>
      <c r="O12" s="5">
        <v>10296</v>
      </c>
      <c r="P12" s="4">
        <v>1515.5198474409492</v>
      </c>
      <c r="Q12" s="4">
        <v>1515.5198474409492</v>
      </c>
      <c r="R12" s="4">
        <v>1515.5198474409492</v>
      </c>
      <c r="S12" s="4">
        <v>1515.5198474409492</v>
      </c>
      <c r="T12" s="4">
        <v>1515.5198474409492</v>
      </c>
      <c r="U12" s="5">
        <v>10286</v>
      </c>
      <c r="V12" s="5">
        <v>10286</v>
      </c>
      <c r="W12" s="5">
        <v>10286</v>
      </c>
      <c r="X12" s="5">
        <v>10286</v>
      </c>
      <c r="Y12" s="5">
        <v>10286</v>
      </c>
    </row>
    <row r="13" spans="1:25" s="6" customFormat="1" x14ac:dyDescent="0.35">
      <c r="B13" s="5">
        <f t="shared" si="0"/>
        <v>8</v>
      </c>
      <c r="C13" s="5" t="s">
        <v>29</v>
      </c>
      <c r="D13" s="5"/>
      <c r="E13" s="5"/>
      <c r="F13" s="5"/>
      <c r="G13" s="5"/>
      <c r="H13" s="5"/>
      <c r="I13" s="5"/>
      <c r="J13" s="4">
        <v>989.1</v>
      </c>
      <c r="K13" s="4">
        <v>940.44</v>
      </c>
      <c r="L13" s="4">
        <v>784.45999999999992</v>
      </c>
      <c r="M13" s="5">
        <v>10318</v>
      </c>
      <c r="N13" s="5">
        <v>10167</v>
      </c>
      <c r="O13" s="5">
        <v>10177.86941335441</v>
      </c>
      <c r="P13" s="4">
        <v>1402.4582679271862</v>
      </c>
      <c r="Q13" s="4">
        <v>1402.4582679271862</v>
      </c>
      <c r="R13" s="4">
        <v>1402.4582679271862</v>
      </c>
      <c r="S13" s="4">
        <v>1402.4582679271862</v>
      </c>
      <c r="T13" s="4">
        <v>1402.4582679271862</v>
      </c>
      <c r="U13" s="5">
        <v>10167</v>
      </c>
      <c r="V13" s="5">
        <v>10167</v>
      </c>
      <c r="W13" s="5">
        <v>10167</v>
      </c>
      <c r="X13" s="5">
        <v>10167</v>
      </c>
      <c r="Y13" s="5">
        <v>10167</v>
      </c>
    </row>
    <row r="14" spans="1:25" s="6" customFormat="1" x14ac:dyDescent="0.35">
      <c r="B14" s="5">
        <f t="shared" si="0"/>
        <v>9</v>
      </c>
      <c r="C14" s="5" t="s">
        <v>30</v>
      </c>
      <c r="D14" s="5"/>
      <c r="E14" s="5"/>
      <c r="F14" s="5"/>
      <c r="G14" s="5"/>
      <c r="H14" s="5"/>
      <c r="I14" s="5"/>
      <c r="J14" s="4">
        <v>10006.5</v>
      </c>
      <c r="K14" s="4">
        <v>5858</v>
      </c>
      <c r="L14" s="4">
        <v>1861.43</v>
      </c>
      <c r="M14" s="5">
        <v>10776</v>
      </c>
      <c r="N14" s="5">
        <v>10552.083333333334</v>
      </c>
      <c r="O14" s="5">
        <v>10564</v>
      </c>
      <c r="P14" s="4">
        <v>3377.5719175150543</v>
      </c>
      <c r="Q14" s="4">
        <v>3377.5719175150543</v>
      </c>
      <c r="R14" s="4">
        <v>3377.5719175150543</v>
      </c>
      <c r="S14" s="4">
        <v>3377.5719175150543</v>
      </c>
      <c r="T14" s="4">
        <v>3377.5719175150543</v>
      </c>
      <c r="U14" s="5">
        <v>10552.083333333334</v>
      </c>
      <c r="V14" s="5">
        <v>10552.083333333334</v>
      </c>
      <c r="W14" s="5">
        <v>10552.083333333334</v>
      </c>
      <c r="X14" s="5">
        <v>10552.083333333334</v>
      </c>
      <c r="Y14" s="5">
        <v>10552.083333333334</v>
      </c>
    </row>
    <row r="15" spans="1:25" s="6" customFormat="1" x14ac:dyDescent="0.35">
      <c r="B15" s="5">
        <f t="shared" si="0"/>
        <v>10</v>
      </c>
      <c r="C15" s="5" t="s">
        <v>31</v>
      </c>
      <c r="D15" s="5"/>
      <c r="E15" s="5"/>
      <c r="F15" s="5"/>
      <c r="G15" s="5"/>
      <c r="H15" s="5"/>
      <c r="I15" s="5"/>
      <c r="J15" s="4">
        <v>6210.26</v>
      </c>
      <c r="K15" s="4">
        <v>7156.2420000000002</v>
      </c>
      <c r="L15" s="4">
        <v>2269.3920000000003</v>
      </c>
      <c r="M15" s="5">
        <v>10162.284157745971</v>
      </c>
      <c r="N15" s="5">
        <v>10204</v>
      </c>
      <c r="O15" s="5">
        <v>10317.172886834887</v>
      </c>
      <c r="P15" s="4">
        <v>5786.0408374411218</v>
      </c>
      <c r="Q15" s="4">
        <v>5790.7103650190966</v>
      </c>
      <c r="R15" s="4">
        <v>5805.8403201691699</v>
      </c>
      <c r="S15" s="4">
        <v>5819.5562373053235</v>
      </c>
      <c r="T15" s="4">
        <v>5776.4509961819631</v>
      </c>
      <c r="U15" s="5">
        <v>10204</v>
      </c>
      <c r="V15" s="5">
        <v>10204</v>
      </c>
      <c r="W15" s="5">
        <v>10204</v>
      </c>
      <c r="X15" s="5">
        <v>10204</v>
      </c>
      <c r="Y15" s="5">
        <v>10204</v>
      </c>
    </row>
    <row r="16" spans="1:25" s="6" customFormat="1" x14ac:dyDescent="0.35">
      <c r="B16" s="5">
        <f t="shared" si="0"/>
        <v>11</v>
      </c>
      <c r="C16" s="5" t="s">
        <v>32</v>
      </c>
      <c r="D16" s="5"/>
      <c r="E16" s="5"/>
      <c r="F16" s="5"/>
      <c r="G16" s="5"/>
      <c r="H16" s="5"/>
      <c r="I16" s="5"/>
      <c r="J16" s="4">
        <v>1919.5</v>
      </c>
      <c r="K16" s="4">
        <v>1919.63</v>
      </c>
      <c r="L16" s="4">
        <v>1161.8499999999999</v>
      </c>
      <c r="M16" s="5">
        <v>10321.345402448555</v>
      </c>
      <c r="N16" s="5">
        <v>10243.341028038756</v>
      </c>
      <c r="O16" s="5">
        <v>10276.43288720575</v>
      </c>
      <c r="P16" s="4">
        <v>3111.6160509475048</v>
      </c>
      <c r="Q16" s="4">
        <v>3115.3553767612693</v>
      </c>
      <c r="R16" s="4">
        <v>3112.8840405079522</v>
      </c>
      <c r="S16" s="4">
        <v>3097.0991299307589</v>
      </c>
      <c r="T16" s="4">
        <v>3112.1281833995208</v>
      </c>
      <c r="U16" s="5">
        <v>10243.341028038756</v>
      </c>
      <c r="V16" s="5">
        <v>10243.341028038756</v>
      </c>
      <c r="W16" s="5">
        <v>10243.341028038756</v>
      </c>
      <c r="X16" s="5">
        <v>10243.341028038756</v>
      </c>
      <c r="Y16" s="5">
        <v>10243.341028038756</v>
      </c>
    </row>
    <row r="17" spans="2:25" s="6" customFormat="1" x14ac:dyDescent="0.35">
      <c r="B17" s="5">
        <f t="shared" si="0"/>
        <v>12</v>
      </c>
      <c r="C17" s="5" t="s">
        <v>33</v>
      </c>
      <c r="D17" s="5"/>
      <c r="E17" s="5"/>
      <c r="F17" s="5"/>
      <c r="G17" s="5"/>
      <c r="H17" s="5"/>
      <c r="I17" s="5"/>
      <c r="J17" s="4">
        <v>5175.5510000000004</v>
      </c>
      <c r="K17" s="4">
        <v>1017</v>
      </c>
      <c r="L17" s="4">
        <v>618.14</v>
      </c>
      <c r="M17" s="5">
        <v>10094</v>
      </c>
      <c r="N17" s="5">
        <v>10286</v>
      </c>
      <c r="O17" s="5">
        <v>10296</v>
      </c>
      <c r="P17" s="4">
        <v>596.04785628993045</v>
      </c>
      <c r="Q17" s="4">
        <v>596.04785628993056</v>
      </c>
      <c r="R17" s="4">
        <v>600.0219532227087</v>
      </c>
      <c r="S17" s="4">
        <v>600.0219532227087</v>
      </c>
      <c r="T17" s="4">
        <v>600.0219532227087</v>
      </c>
      <c r="U17" s="5">
        <v>10286</v>
      </c>
      <c r="V17" s="5">
        <v>10286</v>
      </c>
      <c r="W17" s="5">
        <v>10286</v>
      </c>
      <c r="X17" s="5">
        <v>10286</v>
      </c>
      <c r="Y17" s="5">
        <v>10286</v>
      </c>
    </row>
    <row r="18" spans="2:25" s="10" customFormat="1" x14ac:dyDescent="0.35">
      <c r="B18" s="8"/>
      <c r="C18" s="8" t="s">
        <v>35</v>
      </c>
      <c r="D18" s="8"/>
      <c r="E18" s="8"/>
      <c r="F18" s="8"/>
      <c r="G18" s="8"/>
      <c r="H18" s="8"/>
      <c r="I18" s="8"/>
      <c r="J18" s="9">
        <f>SUM(J6:J17)</f>
        <v>112468.26699999998</v>
      </c>
      <c r="K18" s="9">
        <f>SUM(K6:K17)</f>
        <v>57391.354999999996</v>
      </c>
      <c r="L18" s="9">
        <f>SUM(L6:L17)</f>
        <v>37495.104999999996</v>
      </c>
      <c r="M18" s="9"/>
      <c r="N18" s="9"/>
      <c r="O18" s="9"/>
      <c r="P18" s="9">
        <f t="shared" ref="P18" si="1">SUM(P6:P17)</f>
        <v>43289.092883021476</v>
      </c>
      <c r="Q18" s="9">
        <f t="shared" ref="Q18" si="2">SUM(Q6:Q17)</f>
        <v>43297.501736413207</v>
      </c>
      <c r="R18" s="9">
        <f t="shared" ref="R18" si="3">SUM(R6:R17)</f>
        <v>43314.134452242739</v>
      </c>
      <c r="S18" s="9">
        <f t="shared" ref="S18" si="4">SUM(S6:S17)</f>
        <v>43313.21298335342</v>
      </c>
      <c r="T18" s="9">
        <f t="shared" ref="T18" si="5">SUM(T6:T17)</f>
        <v>43302.814486207179</v>
      </c>
      <c r="U18" s="9"/>
      <c r="V18" s="9"/>
      <c r="W18" s="9"/>
      <c r="X18" s="9"/>
      <c r="Y18" s="9"/>
    </row>
    <row r="19" spans="2:25" s="6" customFormat="1" x14ac:dyDescent="0.35">
      <c r="B19" s="5"/>
      <c r="C19" s="5"/>
      <c r="D19" s="5"/>
      <c r="E19" s="5"/>
      <c r="F19" s="5"/>
      <c r="G19" s="5"/>
      <c r="H19" s="5"/>
      <c r="I19" s="5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2:25" s="6" customFormat="1" x14ac:dyDescent="0.35">
      <c r="B20" s="5"/>
      <c r="C20" s="7" t="s">
        <v>36</v>
      </c>
      <c r="D20" s="5"/>
      <c r="E20" s="5"/>
      <c r="F20" s="5"/>
      <c r="G20" s="5"/>
      <c r="H20" s="5"/>
      <c r="I20" s="5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2:25" s="6" customFormat="1" x14ac:dyDescent="0.35">
      <c r="B21" s="5">
        <v>1</v>
      </c>
      <c r="C21" s="5" t="s">
        <v>22</v>
      </c>
      <c r="D21" s="5"/>
      <c r="E21" s="5"/>
      <c r="F21" s="5"/>
      <c r="G21" s="5"/>
      <c r="H21" s="5"/>
      <c r="I21" s="5"/>
      <c r="J21" s="4">
        <v>1867</v>
      </c>
      <c r="K21" s="4">
        <v>904.50199999999995</v>
      </c>
      <c r="L21" s="4">
        <v>387.22800000000001</v>
      </c>
      <c r="M21" s="5">
        <v>11542.666666666666</v>
      </c>
      <c r="N21" s="5">
        <v>11111.5</v>
      </c>
      <c r="O21" s="5">
        <v>11267</v>
      </c>
      <c r="P21" s="4">
        <v>540.48421911907394</v>
      </c>
      <c r="Q21" s="4">
        <v>540.48421911907394</v>
      </c>
      <c r="R21" s="4">
        <v>540.48421911907394</v>
      </c>
      <c r="S21" s="4">
        <v>540.48421911907394</v>
      </c>
      <c r="T21" s="4">
        <v>540.48421911907394</v>
      </c>
      <c r="U21" s="5">
        <v>11111.5</v>
      </c>
      <c r="V21" s="5">
        <v>11111.5</v>
      </c>
      <c r="W21" s="5">
        <v>11111.5</v>
      </c>
      <c r="X21" s="5">
        <v>11111.5</v>
      </c>
      <c r="Y21" s="5">
        <v>11111.5</v>
      </c>
    </row>
    <row r="22" spans="2:25" s="6" customFormat="1" x14ac:dyDescent="0.35">
      <c r="B22" s="5">
        <f>B21+1</f>
        <v>2</v>
      </c>
      <c r="C22" s="5" t="s">
        <v>23</v>
      </c>
      <c r="D22" s="5"/>
      <c r="E22" s="5"/>
      <c r="F22" s="5"/>
      <c r="G22" s="5"/>
      <c r="H22" s="5"/>
      <c r="I22" s="5"/>
      <c r="J22" s="4">
        <v>6028</v>
      </c>
      <c r="K22" s="4">
        <v>4673.34</v>
      </c>
      <c r="L22" s="4">
        <v>2061.165</v>
      </c>
      <c r="M22" s="5">
        <v>10951.841738553418</v>
      </c>
      <c r="N22" s="5">
        <v>10883.692204979843</v>
      </c>
      <c r="O22" s="5">
        <v>10721.379974431935</v>
      </c>
      <c r="P22" s="4">
        <v>3527.819465305447</v>
      </c>
      <c r="Q22" s="4">
        <v>3527.8194653054466</v>
      </c>
      <c r="R22" s="4">
        <v>3527.8194653054466</v>
      </c>
      <c r="S22" s="4">
        <v>3520.2833681744005</v>
      </c>
      <c r="T22" s="4">
        <v>3526.5298085018167</v>
      </c>
      <c r="U22" s="5">
        <v>10883.692204979843</v>
      </c>
      <c r="V22" s="5">
        <v>10883.692204979843</v>
      </c>
      <c r="W22" s="5">
        <v>10883.692204979843</v>
      </c>
      <c r="X22" s="5">
        <v>10883.692204979843</v>
      </c>
      <c r="Y22" s="5">
        <v>10883.692204979843</v>
      </c>
    </row>
    <row r="23" spans="2:25" s="6" customFormat="1" x14ac:dyDescent="0.35">
      <c r="B23" s="5">
        <f t="shared" ref="B23:B32" si="6">B22+1</f>
        <v>3</v>
      </c>
      <c r="C23" s="5" t="s">
        <v>24</v>
      </c>
      <c r="D23" s="5"/>
      <c r="E23" s="5"/>
      <c r="F23" s="5"/>
      <c r="G23" s="5"/>
      <c r="H23" s="5"/>
      <c r="I23" s="5"/>
      <c r="J23" s="4">
        <v>1223.5</v>
      </c>
      <c r="K23" s="4">
        <v>685</v>
      </c>
      <c r="L23" s="4">
        <v>349</v>
      </c>
      <c r="M23" s="5">
        <v>10667</v>
      </c>
      <c r="N23" s="5">
        <v>10614</v>
      </c>
      <c r="O23" s="5">
        <v>10734.358166189111</v>
      </c>
      <c r="P23" s="4">
        <v>431.16506433670304</v>
      </c>
      <c r="Q23" s="4">
        <v>431.16506433670304</v>
      </c>
      <c r="R23" s="4">
        <v>431.16506433670304</v>
      </c>
      <c r="S23" s="4">
        <v>432.54400109914474</v>
      </c>
      <c r="T23" s="4">
        <v>432.54400109914474</v>
      </c>
      <c r="U23" s="5">
        <v>10614</v>
      </c>
      <c r="V23" s="5">
        <v>10614</v>
      </c>
      <c r="W23" s="5">
        <v>10614</v>
      </c>
      <c r="X23" s="5">
        <v>10614</v>
      </c>
      <c r="Y23" s="5">
        <v>10614</v>
      </c>
    </row>
    <row r="24" spans="2:25" s="6" customFormat="1" x14ac:dyDescent="0.35">
      <c r="B24" s="5">
        <f t="shared" si="6"/>
        <v>4</v>
      </c>
      <c r="C24" s="5" t="s">
        <v>25</v>
      </c>
      <c r="D24" s="5"/>
      <c r="E24" s="5"/>
      <c r="F24" s="5"/>
      <c r="G24" s="5"/>
      <c r="H24" s="5"/>
      <c r="I24" s="5"/>
      <c r="J24" s="4">
        <v>283.89000000000004</v>
      </c>
      <c r="K24" s="4">
        <v>270.68</v>
      </c>
      <c r="L24" s="4">
        <v>238.95</v>
      </c>
      <c r="M24" s="5">
        <v>10643.766317940044</v>
      </c>
      <c r="N24" s="5">
        <v>10635.287719816759</v>
      </c>
      <c r="O24" s="5">
        <v>10754.889265536724</v>
      </c>
      <c r="P24" s="4">
        <v>268.27041486594169</v>
      </c>
      <c r="Q24" s="4">
        <v>268.27041486594169</v>
      </c>
      <c r="R24" s="4">
        <v>268.27041486594169</v>
      </c>
      <c r="S24" s="4">
        <v>268.27041486594169</v>
      </c>
      <c r="T24" s="4">
        <v>268.27041486594169</v>
      </c>
      <c r="U24" s="5">
        <v>10635.287719816759</v>
      </c>
      <c r="V24" s="5">
        <v>10635.287719816759</v>
      </c>
      <c r="W24" s="5">
        <v>10635.287719816759</v>
      </c>
      <c r="X24" s="5">
        <v>10635.287719816759</v>
      </c>
      <c r="Y24" s="5">
        <v>10635.287719816759</v>
      </c>
    </row>
    <row r="25" spans="2:25" s="6" customFormat="1" x14ac:dyDescent="0.35">
      <c r="B25" s="5">
        <f t="shared" si="6"/>
        <v>5</v>
      </c>
      <c r="C25" s="5" t="s">
        <v>26</v>
      </c>
      <c r="D25" s="5"/>
      <c r="E25" s="5"/>
      <c r="F25" s="5"/>
      <c r="G25" s="5"/>
      <c r="H25" s="5"/>
      <c r="I25" s="5"/>
      <c r="J25" s="4">
        <v>1224.97</v>
      </c>
      <c r="K25" s="4">
        <v>1083.3499999999999</v>
      </c>
      <c r="L25" s="4">
        <v>942</v>
      </c>
      <c r="M25" s="5">
        <v>10976</v>
      </c>
      <c r="N25" s="5">
        <v>10811</v>
      </c>
      <c r="O25" s="5">
        <v>10800.414012738853</v>
      </c>
      <c r="P25" s="4">
        <v>1113.5257633863603</v>
      </c>
      <c r="Q25" s="4">
        <v>1113.5257633863603</v>
      </c>
      <c r="R25" s="4">
        <v>1113.5257633863603</v>
      </c>
      <c r="S25" s="4">
        <v>1113.5257633863603</v>
      </c>
      <c r="T25" s="4">
        <v>1113.5257633863603</v>
      </c>
      <c r="U25" s="5">
        <v>10811</v>
      </c>
      <c r="V25" s="5">
        <v>10811</v>
      </c>
      <c r="W25" s="5">
        <v>10811</v>
      </c>
      <c r="X25" s="5">
        <v>10811</v>
      </c>
      <c r="Y25" s="5">
        <v>10811</v>
      </c>
    </row>
    <row r="26" spans="2:25" s="6" customFormat="1" x14ac:dyDescent="0.35">
      <c r="B26" s="5">
        <f t="shared" si="6"/>
        <v>6</v>
      </c>
      <c r="C26" s="5" t="s">
        <v>27</v>
      </c>
      <c r="D26" s="5"/>
      <c r="E26" s="5"/>
      <c r="F26" s="5"/>
      <c r="G26" s="5"/>
      <c r="H26" s="5"/>
      <c r="I26" s="5"/>
      <c r="J26" s="4">
        <v>579.74</v>
      </c>
      <c r="K26" s="4">
        <v>147.70400000000001</v>
      </c>
      <c r="L26" s="4">
        <v>229.25300000000001</v>
      </c>
      <c r="M26" s="5">
        <v>10655</v>
      </c>
      <c r="N26" s="5">
        <v>10520</v>
      </c>
      <c r="O26" s="5">
        <v>10776.543752971607</v>
      </c>
      <c r="P26" s="4">
        <v>160.2257848078217</v>
      </c>
      <c r="Q26" s="4">
        <v>160.2257848078217</v>
      </c>
      <c r="R26" s="4">
        <v>160.2257848078217</v>
      </c>
      <c r="S26" s="4">
        <v>160.2257848078217</v>
      </c>
      <c r="T26" s="4">
        <v>160.2257848078217</v>
      </c>
      <c r="U26" s="5">
        <v>10520</v>
      </c>
      <c r="V26" s="5">
        <v>10520</v>
      </c>
      <c r="W26" s="5">
        <v>10520</v>
      </c>
      <c r="X26" s="5">
        <v>10520</v>
      </c>
      <c r="Y26" s="5">
        <v>10520</v>
      </c>
    </row>
    <row r="27" spans="2:25" s="6" customFormat="1" x14ac:dyDescent="0.35">
      <c r="B27" s="5">
        <f t="shared" si="6"/>
        <v>7</v>
      </c>
      <c r="C27" s="5" t="s">
        <v>28</v>
      </c>
      <c r="D27" s="5"/>
      <c r="E27" s="5"/>
      <c r="F27" s="5"/>
      <c r="G27" s="5"/>
      <c r="H27" s="5"/>
      <c r="I27" s="5"/>
      <c r="J27" s="4">
        <v>864.31</v>
      </c>
      <c r="K27" s="4">
        <v>1088.2</v>
      </c>
      <c r="L27" s="4">
        <v>820.4</v>
      </c>
      <c r="M27" s="5">
        <v>10687</v>
      </c>
      <c r="N27" s="5">
        <v>10686</v>
      </c>
      <c r="O27" s="5">
        <v>10421</v>
      </c>
      <c r="P27" s="4">
        <v>350.37965803655197</v>
      </c>
      <c r="Q27" s="4">
        <v>350.37965803655197</v>
      </c>
      <c r="R27" s="4">
        <v>350.37965803655197</v>
      </c>
      <c r="S27" s="4">
        <v>350.37965803655197</v>
      </c>
      <c r="T27" s="4">
        <v>350.37965803655197</v>
      </c>
      <c r="U27" s="5">
        <v>10686</v>
      </c>
      <c r="V27" s="5">
        <v>10686</v>
      </c>
      <c r="W27" s="5">
        <v>10686</v>
      </c>
      <c r="X27" s="5">
        <v>10686</v>
      </c>
      <c r="Y27" s="5">
        <v>10686</v>
      </c>
    </row>
    <row r="28" spans="2:25" s="6" customFormat="1" x14ac:dyDescent="0.35">
      <c r="B28" s="5">
        <f t="shared" si="6"/>
        <v>8</v>
      </c>
      <c r="C28" s="5" t="s">
        <v>29</v>
      </c>
      <c r="D28" s="5"/>
      <c r="E28" s="5"/>
      <c r="F28" s="5"/>
      <c r="G28" s="5"/>
      <c r="H28" s="5"/>
      <c r="I28" s="5"/>
      <c r="J28" s="4">
        <v>192.34</v>
      </c>
      <c r="K28" s="4">
        <v>309.10000000000002</v>
      </c>
      <c r="L28" s="4">
        <v>120.69999999999999</v>
      </c>
      <c r="M28" s="5">
        <v>10707</v>
      </c>
      <c r="N28" s="5">
        <v>10608</v>
      </c>
      <c r="O28" s="5">
        <v>10710.621872410939</v>
      </c>
      <c r="P28" s="4">
        <v>460.95428801017954</v>
      </c>
      <c r="Q28" s="4">
        <v>460.95428801017954</v>
      </c>
      <c r="R28" s="4">
        <v>460.95428801017954</v>
      </c>
      <c r="S28" s="4">
        <v>460.95428801017954</v>
      </c>
      <c r="T28" s="4">
        <v>460.95428801017954</v>
      </c>
      <c r="U28" s="5">
        <v>10608</v>
      </c>
      <c r="V28" s="5">
        <v>10608</v>
      </c>
      <c r="W28" s="5">
        <v>10608</v>
      </c>
      <c r="X28" s="5">
        <v>10608</v>
      </c>
      <c r="Y28" s="5">
        <v>10608</v>
      </c>
    </row>
    <row r="29" spans="2:25" s="6" customFormat="1" x14ac:dyDescent="0.35">
      <c r="B29" s="5">
        <f t="shared" si="6"/>
        <v>9</v>
      </c>
      <c r="C29" s="5" t="s">
        <v>30</v>
      </c>
      <c r="D29" s="5"/>
      <c r="E29" s="5"/>
      <c r="F29" s="5"/>
      <c r="G29" s="5"/>
      <c r="H29" s="5"/>
      <c r="I29" s="5"/>
      <c r="J29" s="4">
        <v>2400</v>
      </c>
      <c r="K29" s="4">
        <v>574.26700000000005</v>
      </c>
      <c r="L29" s="4">
        <v>329.07</v>
      </c>
      <c r="M29" s="5">
        <v>11542.666666666666</v>
      </c>
      <c r="N29" s="5">
        <v>11111.5</v>
      </c>
      <c r="O29" s="5">
        <v>11267</v>
      </c>
      <c r="P29" s="4">
        <v>331.1075610030075</v>
      </c>
      <c r="Q29" s="4">
        <v>331.1075610030075</v>
      </c>
      <c r="R29" s="4">
        <v>331.1075610030075</v>
      </c>
      <c r="S29" s="4">
        <v>331.1075610030075</v>
      </c>
      <c r="T29" s="4">
        <v>331.1075610030075</v>
      </c>
      <c r="U29" s="5">
        <v>11111.5</v>
      </c>
      <c r="V29" s="5">
        <v>11111.5</v>
      </c>
      <c r="W29" s="5">
        <v>11111.5</v>
      </c>
      <c r="X29" s="5">
        <v>11111.5</v>
      </c>
      <c r="Y29" s="5">
        <v>11111.5</v>
      </c>
    </row>
    <row r="30" spans="2:25" s="6" customFormat="1" x14ac:dyDescent="0.35">
      <c r="B30" s="5">
        <f t="shared" si="6"/>
        <v>10</v>
      </c>
      <c r="C30" s="5" t="s">
        <v>31</v>
      </c>
      <c r="D30" s="5"/>
      <c r="E30" s="5"/>
      <c r="F30" s="5"/>
      <c r="G30" s="5"/>
      <c r="H30" s="5"/>
      <c r="I30" s="5"/>
      <c r="J30" s="4">
        <v>846.1</v>
      </c>
      <c r="K30" s="4">
        <v>1956.029</v>
      </c>
      <c r="L30" s="4">
        <v>1276.43</v>
      </c>
      <c r="M30" s="5">
        <v>10577.863842535851</v>
      </c>
      <c r="N30" s="5">
        <v>10642</v>
      </c>
      <c r="O30" s="5">
        <v>10800.088387142263</v>
      </c>
      <c r="P30" s="4">
        <v>1581.5093554995931</v>
      </c>
      <c r="Q30" s="4">
        <v>1582.7856861992561</v>
      </c>
      <c r="R30" s="4">
        <v>1586.9211851164591</v>
      </c>
      <c r="S30" s="4">
        <v>1590.6701823806536</v>
      </c>
      <c r="T30" s="4">
        <v>1578.8881462659883</v>
      </c>
      <c r="U30" s="5">
        <v>10642</v>
      </c>
      <c r="V30" s="5">
        <v>10642</v>
      </c>
      <c r="W30" s="5">
        <v>10642</v>
      </c>
      <c r="X30" s="5">
        <v>10642</v>
      </c>
      <c r="Y30" s="5">
        <v>10642</v>
      </c>
    </row>
    <row r="31" spans="2:25" s="6" customFormat="1" x14ac:dyDescent="0.35">
      <c r="B31" s="5">
        <f t="shared" si="6"/>
        <v>11</v>
      </c>
      <c r="C31" s="5" t="s">
        <v>32</v>
      </c>
      <c r="D31" s="5"/>
      <c r="E31" s="5"/>
      <c r="F31" s="5"/>
      <c r="G31" s="5"/>
      <c r="H31" s="5"/>
      <c r="I31" s="5"/>
      <c r="J31" s="4">
        <v>503.5</v>
      </c>
      <c r="K31" s="4">
        <v>386</v>
      </c>
      <c r="L31" s="4">
        <v>658.12</v>
      </c>
      <c r="M31" s="5">
        <v>10903.149950347568</v>
      </c>
      <c r="N31" s="5">
        <v>10911.268456375839</v>
      </c>
      <c r="O31" s="5">
        <v>10743.81599100468</v>
      </c>
      <c r="P31" s="4">
        <v>625.6850516327296</v>
      </c>
      <c r="Q31" s="4">
        <v>626.43695682493501</v>
      </c>
      <c r="R31" s="4">
        <v>625.94001950171094</v>
      </c>
      <c r="S31" s="4">
        <v>622.76598310782435</v>
      </c>
      <c r="T31" s="4">
        <v>625.78803143950392</v>
      </c>
      <c r="U31" s="5">
        <v>10911.268456375839</v>
      </c>
      <c r="V31" s="5">
        <v>10911.268456375839</v>
      </c>
      <c r="W31" s="5">
        <v>10911.268456375839</v>
      </c>
      <c r="X31" s="5">
        <v>10911.268456375839</v>
      </c>
      <c r="Y31" s="5">
        <v>10911.268456375839</v>
      </c>
    </row>
    <row r="32" spans="2:25" x14ac:dyDescent="0.35">
      <c r="B32" s="5">
        <f t="shared" si="6"/>
        <v>12</v>
      </c>
      <c r="C32" s="5" t="s">
        <v>33</v>
      </c>
      <c r="D32" s="3"/>
      <c r="E32" s="3"/>
      <c r="F32" s="3"/>
      <c r="G32" s="3"/>
      <c r="H32" s="3"/>
      <c r="I32" s="3"/>
      <c r="J32" s="4">
        <v>656.72</v>
      </c>
      <c r="K32" s="4">
        <v>562.09</v>
      </c>
      <c r="L32" s="4">
        <v>885.81999999999994</v>
      </c>
      <c r="M32" s="5">
        <v>10687</v>
      </c>
      <c r="N32" s="5">
        <v>10686</v>
      </c>
      <c r="O32" s="5">
        <v>10421</v>
      </c>
      <c r="P32" s="4">
        <v>329.43219227335987</v>
      </c>
      <c r="Q32" s="4">
        <v>329.43219227335993</v>
      </c>
      <c r="R32" s="4">
        <v>331.62865259287349</v>
      </c>
      <c r="S32" s="4">
        <v>331.62865259287349</v>
      </c>
      <c r="T32" s="4">
        <v>331.62865259287349</v>
      </c>
      <c r="U32" s="5">
        <v>10686</v>
      </c>
      <c r="V32" s="5">
        <v>10686</v>
      </c>
      <c r="W32" s="5">
        <v>10686</v>
      </c>
      <c r="X32" s="5">
        <v>10686</v>
      </c>
      <c r="Y32" s="5">
        <v>10686</v>
      </c>
    </row>
    <row r="33" spans="2:25" x14ac:dyDescent="0.35">
      <c r="B33" s="3"/>
      <c r="C33" s="8" t="s">
        <v>37</v>
      </c>
      <c r="D33" s="3"/>
      <c r="E33" s="3"/>
      <c r="F33" s="3"/>
      <c r="G33" s="3"/>
      <c r="H33" s="3"/>
      <c r="I33" s="3"/>
      <c r="J33" s="9">
        <f>SUM(J21:J32)</f>
        <v>16670.07</v>
      </c>
      <c r="K33" s="9">
        <f>SUM(K21:K32)</f>
        <v>12640.262000000002</v>
      </c>
      <c r="L33" s="9">
        <f>SUM(L21:L32)</f>
        <v>8298.1359999999986</v>
      </c>
      <c r="M33" s="8"/>
      <c r="N33" s="8"/>
      <c r="O33" s="8"/>
      <c r="P33" s="9">
        <f t="shared" ref="P33" si="7">SUM(P21:P32)</f>
        <v>9720.5588182767697</v>
      </c>
      <c r="Q33" s="9">
        <f t="shared" ref="Q33" si="8">SUM(Q21:Q32)</f>
        <v>9722.5870541686381</v>
      </c>
      <c r="R33" s="9">
        <f t="shared" ref="R33" si="9">SUM(R21:R32)</f>
        <v>9728.4220760821299</v>
      </c>
      <c r="S33" s="9">
        <f t="shared" ref="S33" si="10">SUM(S21:S32)</f>
        <v>9722.8398765838338</v>
      </c>
      <c r="T33" s="9">
        <f t="shared" ref="T33" si="11">SUM(T21:T32)</f>
        <v>9720.3263291282638</v>
      </c>
      <c r="U33" s="8"/>
      <c r="V33" s="8"/>
      <c r="W33" s="8"/>
      <c r="X33" s="8"/>
      <c r="Y33" s="8"/>
    </row>
  </sheetData>
  <mergeCells count="14">
    <mergeCell ref="P2:T3"/>
    <mergeCell ref="U2:Y3"/>
    <mergeCell ref="H2:H4"/>
    <mergeCell ref="I2:I4"/>
    <mergeCell ref="J2:L2"/>
    <mergeCell ref="J3:L3"/>
    <mergeCell ref="M2:O2"/>
    <mergeCell ref="M3:O3"/>
    <mergeCell ref="G2:G4"/>
    <mergeCell ref="B2:B4"/>
    <mergeCell ref="C2:C4"/>
    <mergeCell ref="D2:D4"/>
    <mergeCell ref="E2:E4"/>
    <mergeCell ref="F2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3C61A-52A2-497D-A1CE-D2570B0F95F6}">
  <dimension ref="B1:Q39"/>
  <sheetViews>
    <sheetView showGridLines="0" workbookViewId="0">
      <pane xSplit="3" ySplit="4" topLeftCell="F33" activePane="bottomRight" state="frozen"/>
      <selection pane="topRight" activeCell="D1" sqref="D1"/>
      <selection pane="bottomLeft" activeCell="A5" sqref="A5"/>
      <selection pane="bottomRight" activeCell="O8" sqref="O8"/>
    </sheetView>
  </sheetViews>
  <sheetFormatPr defaultRowHeight="13" x14ac:dyDescent="0.3"/>
  <cols>
    <col min="1" max="1" width="8.7265625" style="13"/>
    <col min="2" max="2" width="4.7265625" style="13" bestFit="1" customWidth="1"/>
    <col min="3" max="3" width="16.6328125" style="13" customWidth="1"/>
    <col min="4" max="5" width="8.7265625" style="13"/>
    <col min="6" max="6" width="10.81640625" style="13" bestFit="1" customWidth="1"/>
    <col min="7" max="7" width="10.08984375" style="13" bestFit="1" customWidth="1"/>
    <col min="8" max="8" width="20.54296875" style="13" customWidth="1"/>
    <col min="9" max="9" width="11.08984375" style="13" customWidth="1"/>
    <col min="10" max="11" width="11.54296875" style="13" customWidth="1"/>
    <col min="12" max="12" width="10.54296875" style="13" customWidth="1"/>
    <col min="13" max="13" width="10.81640625" style="13" customWidth="1"/>
    <col min="14" max="14" width="12.54296875" style="13" customWidth="1"/>
    <col min="15" max="17" width="10.08984375" style="13" customWidth="1"/>
    <col min="18" max="16384" width="8.7265625" style="13"/>
  </cols>
  <sheetData>
    <row r="1" spans="2:17" x14ac:dyDescent="0.3">
      <c r="I1" s="40" t="s">
        <v>40</v>
      </c>
      <c r="J1" s="40"/>
      <c r="K1" s="40"/>
      <c r="L1" s="40" t="s">
        <v>41</v>
      </c>
      <c r="M1" s="40"/>
      <c r="N1" s="40"/>
      <c r="O1" s="40" t="s">
        <v>45</v>
      </c>
      <c r="P1" s="40"/>
      <c r="Q1" s="40"/>
    </row>
    <row r="2" spans="2:17" x14ac:dyDescent="0.3">
      <c r="B2" s="31" t="s">
        <v>0</v>
      </c>
      <c r="C2" s="31" t="s">
        <v>1</v>
      </c>
      <c r="D2" s="31" t="s">
        <v>2</v>
      </c>
      <c r="E2" s="31" t="s">
        <v>3</v>
      </c>
      <c r="F2" s="32" t="s">
        <v>42</v>
      </c>
      <c r="G2" s="31" t="s">
        <v>4</v>
      </c>
      <c r="H2" s="31" t="s">
        <v>5</v>
      </c>
      <c r="I2" s="31" t="s">
        <v>6</v>
      </c>
      <c r="J2" s="31" t="s">
        <v>7</v>
      </c>
      <c r="K2" s="32" t="s">
        <v>44</v>
      </c>
      <c r="L2" s="31" t="s">
        <v>6</v>
      </c>
      <c r="M2" s="31" t="s">
        <v>7</v>
      </c>
      <c r="N2" s="32" t="s">
        <v>44</v>
      </c>
      <c r="O2" s="31" t="s">
        <v>6</v>
      </c>
      <c r="P2" s="31" t="s">
        <v>7</v>
      </c>
      <c r="Q2" s="32" t="s">
        <v>44</v>
      </c>
    </row>
    <row r="3" spans="2:17" x14ac:dyDescent="0.3">
      <c r="B3" s="31"/>
      <c r="C3" s="31"/>
      <c r="D3" s="31"/>
      <c r="E3" s="31"/>
      <c r="F3" s="32"/>
      <c r="G3" s="31"/>
      <c r="H3" s="31"/>
      <c r="I3" s="31"/>
      <c r="J3" s="31"/>
      <c r="K3" s="32"/>
      <c r="L3" s="31"/>
      <c r="M3" s="31"/>
      <c r="N3" s="32"/>
      <c r="O3" s="31"/>
      <c r="P3" s="31"/>
      <c r="Q3" s="32"/>
    </row>
    <row r="4" spans="2:17" x14ac:dyDescent="0.3">
      <c r="B4" s="31"/>
      <c r="C4" s="31"/>
      <c r="D4" s="31"/>
      <c r="E4" s="31"/>
      <c r="F4" s="32"/>
      <c r="G4" s="31"/>
      <c r="H4" s="31"/>
      <c r="I4" s="31"/>
      <c r="J4" s="31"/>
      <c r="K4" s="32"/>
      <c r="L4" s="31"/>
      <c r="M4" s="31"/>
      <c r="N4" s="32"/>
      <c r="O4" s="31"/>
      <c r="P4" s="31"/>
      <c r="Q4" s="32"/>
    </row>
    <row r="5" spans="2:17" x14ac:dyDescent="0.3">
      <c r="B5" s="25">
        <v>1</v>
      </c>
      <c r="C5" s="15" t="s">
        <v>22</v>
      </c>
      <c r="D5" s="15">
        <f>210</f>
        <v>210</v>
      </c>
      <c r="E5" s="25" t="s">
        <v>38</v>
      </c>
      <c r="F5" s="25">
        <v>4600001958</v>
      </c>
      <c r="G5" s="37">
        <v>44797</v>
      </c>
      <c r="H5" s="37" t="s">
        <v>39</v>
      </c>
      <c r="I5" s="25">
        <v>1835</v>
      </c>
      <c r="J5" s="25"/>
      <c r="K5" s="25">
        <v>47429</v>
      </c>
      <c r="L5" s="25">
        <v>758</v>
      </c>
      <c r="M5" s="33"/>
      <c r="N5" s="25">
        <f>76162</f>
        <v>76162</v>
      </c>
      <c r="O5" s="14"/>
      <c r="P5" s="14"/>
      <c r="Q5" s="14"/>
    </row>
    <row r="6" spans="2:17" x14ac:dyDescent="0.3">
      <c r="B6" s="36"/>
      <c r="C6" s="15" t="s">
        <v>30</v>
      </c>
      <c r="D6" s="15">
        <f>1000</f>
        <v>1000</v>
      </c>
      <c r="E6" s="36"/>
      <c r="F6" s="36"/>
      <c r="G6" s="38"/>
      <c r="H6" s="38"/>
      <c r="I6" s="26"/>
      <c r="J6" s="36"/>
      <c r="K6" s="26"/>
      <c r="L6" s="26"/>
      <c r="M6" s="34"/>
      <c r="N6" s="26"/>
      <c r="O6" s="14"/>
      <c r="P6" s="14"/>
      <c r="Q6" s="14"/>
    </row>
    <row r="7" spans="2:17" ht="26" x14ac:dyDescent="0.3">
      <c r="B7" s="36"/>
      <c r="C7" s="15" t="s">
        <v>23</v>
      </c>
      <c r="D7" s="15">
        <f>1920</f>
        <v>1920</v>
      </c>
      <c r="E7" s="36"/>
      <c r="F7" s="36"/>
      <c r="G7" s="38"/>
      <c r="H7" s="38"/>
      <c r="I7" s="25">
        <v>2362</v>
      </c>
      <c r="J7" s="36"/>
      <c r="K7" s="25">
        <v>47429</v>
      </c>
      <c r="L7" s="25">
        <v>599.75</v>
      </c>
      <c r="M7" s="34"/>
      <c r="N7" s="25">
        <f>76162</f>
        <v>76162</v>
      </c>
      <c r="O7" s="14"/>
      <c r="P7" s="14"/>
      <c r="Q7" s="14"/>
    </row>
    <row r="8" spans="2:17" ht="26" x14ac:dyDescent="0.3">
      <c r="B8" s="36"/>
      <c r="C8" s="15" t="s">
        <v>32</v>
      </c>
      <c r="D8" s="15">
        <v>1000</v>
      </c>
      <c r="E8" s="36"/>
      <c r="F8" s="36"/>
      <c r="G8" s="38"/>
      <c r="H8" s="38"/>
      <c r="I8" s="26"/>
      <c r="J8" s="36"/>
      <c r="K8" s="26"/>
      <c r="L8" s="26"/>
      <c r="M8" s="34"/>
      <c r="N8" s="26"/>
      <c r="O8" s="14"/>
      <c r="P8" s="14"/>
      <c r="Q8" s="14"/>
    </row>
    <row r="9" spans="2:17" ht="26" x14ac:dyDescent="0.3">
      <c r="B9" s="36"/>
      <c r="C9" s="15" t="s">
        <v>24</v>
      </c>
      <c r="D9" s="15">
        <v>840</v>
      </c>
      <c r="E9" s="36"/>
      <c r="F9" s="36"/>
      <c r="G9" s="38"/>
      <c r="H9" s="38"/>
      <c r="I9" s="25">
        <v>2000</v>
      </c>
      <c r="J9" s="36"/>
      <c r="K9" s="25">
        <v>47429</v>
      </c>
      <c r="L9" s="25">
        <v>500</v>
      </c>
      <c r="M9" s="34"/>
      <c r="N9" s="25">
        <f>76162</f>
        <v>76162</v>
      </c>
      <c r="O9" s="14"/>
      <c r="P9" s="14"/>
      <c r="Q9" s="14"/>
    </row>
    <row r="10" spans="2:17" x14ac:dyDescent="0.3">
      <c r="B10" s="36"/>
      <c r="C10" s="15" t="s">
        <v>29</v>
      </c>
      <c r="D10" s="15">
        <v>500</v>
      </c>
      <c r="E10" s="36"/>
      <c r="F10" s="36"/>
      <c r="G10" s="38"/>
      <c r="H10" s="38"/>
      <c r="I10" s="26"/>
      <c r="J10" s="36"/>
      <c r="K10" s="26"/>
      <c r="L10" s="26"/>
      <c r="M10" s="34"/>
      <c r="N10" s="26"/>
      <c r="O10" s="14"/>
      <c r="P10" s="14"/>
      <c r="Q10" s="14"/>
    </row>
    <row r="11" spans="2:17" x14ac:dyDescent="0.3">
      <c r="B11" s="36"/>
      <c r="C11" s="15" t="s">
        <v>25</v>
      </c>
      <c r="D11" s="15">
        <v>210</v>
      </c>
      <c r="E11" s="36"/>
      <c r="F11" s="36"/>
      <c r="G11" s="38"/>
      <c r="H11" s="38"/>
      <c r="I11" s="22">
        <v>2500</v>
      </c>
      <c r="J11" s="36"/>
      <c r="K11" s="22">
        <v>47429</v>
      </c>
      <c r="L11" s="22">
        <v>500</v>
      </c>
      <c r="M11" s="34"/>
      <c r="N11" s="22">
        <f>76162</f>
        <v>76162</v>
      </c>
      <c r="O11" s="14"/>
      <c r="P11" s="14"/>
      <c r="Q11" s="14"/>
    </row>
    <row r="12" spans="2:17" x14ac:dyDescent="0.3">
      <c r="B12" s="36"/>
      <c r="C12" s="15" t="s">
        <v>31</v>
      </c>
      <c r="D12" s="15">
        <f>660*3</f>
        <v>1980</v>
      </c>
      <c r="E12" s="36"/>
      <c r="F12" s="36"/>
      <c r="G12" s="38"/>
      <c r="H12" s="38"/>
      <c r="I12" s="22">
        <v>7000</v>
      </c>
      <c r="J12" s="36"/>
      <c r="K12" s="22">
        <v>47429</v>
      </c>
      <c r="L12" s="22">
        <v>1258</v>
      </c>
      <c r="M12" s="34"/>
      <c r="N12" s="22">
        <f>76162</f>
        <v>76162</v>
      </c>
      <c r="O12" s="14"/>
      <c r="P12" s="14"/>
      <c r="Q12" s="14"/>
    </row>
    <row r="13" spans="2:17" x14ac:dyDescent="0.3">
      <c r="B13" s="36"/>
      <c r="C13" s="15" t="s">
        <v>26</v>
      </c>
      <c r="D13" s="16">
        <f>630</f>
        <v>630</v>
      </c>
      <c r="E13" s="36"/>
      <c r="F13" s="36"/>
      <c r="G13" s="38"/>
      <c r="H13" s="38"/>
      <c r="I13" s="22">
        <v>2000</v>
      </c>
      <c r="J13" s="36"/>
      <c r="K13" s="22">
        <v>47429</v>
      </c>
      <c r="L13" s="22">
        <v>666</v>
      </c>
      <c r="M13" s="34"/>
      <c r="N13" s="22">
        <f>76162</f>
        <v>76162</v>
      </c>
      <c r="O13" s="14"/>
      <c r="P13" s="14"/>
      <c r="Q13" s="14"/>
    </row>
    <row r="14" spans="2:17" x14ac:dyDescent="0.3">
      <c r="B14" s="36"/>
      <c r="C14" s="15" t="s">
        <v>27</v>
      </c>
      <c r="D14" s="16">
        <f>500</f>
        <v>500</v>
      </c>
      <c r="E14" s="36"/>
      <c r="F14" s="36"/>
      <c r="G14" s="38"/>
      <c r="H14" s="38"/>
      <c r="I14" s="22"/>
      <c r="J14" s="36"/>
      <c r="K14" s="22"/>
      <c r="L14" s="22"/>
      <c r="M14" s="34"/>
      <c r="N14" s="22"/>
      <c r="O14" s="14"/>
      <c r="P14" s="14"/>
      <c r="Q14" s="14"/>
    </row>
    <row r="15" spans="2:17" x14ac:dyDescent="0.3">
      <c r="B15" s="26"/>
      <c r="C15" s="15" t="s">
        <v>33</v>
      </c>
      <c r="D15" s="16">
        <v>250</v>
      </c>
      <c r="E15" s="26"/>
      <c r="F15" s="26"/>
      <c r="G15" s="39"/>
      <c r="H15" s="39"/>
      <c r="I15" s="22">
        <v>2000</v>
      </c>
      <c r="J15" s="26"/>
      <c r="K15" s="22">
        <v>47429</v>
      </c>
      <c r="L15" s="22">
        <v>1000</v>
      </c>
      <c r="M15" s="35"/>
      <c r="N15" s="22">
        <f>76162</f>
        <v>76162</v>
      </c>
      <c r="O15" s="14"/>
      <c r="P15" s="14"/>
      <c r="Q15" s="14"/>
    </row>
    <row r="17" spans="2:17" x14ac:dyDescent="0.3">
      <c r="B17" s="25">
        <v>2</v>
      </c>
      <c r="C17" s="15" t="s">
        <v>22</v>
      </c>
      <c r="D17" s="15">
        <f>210</f>
        <v>210</v>
      </c>
      <c r="E17" s="25" t="s">
        <v>43</v>
      </c>
      <c r="F17" s="25">
        <v>4600001957</v>
      </c>
      <c r="G17" s="37">
        <v>44797</v>
      </c>
      <c r="H17" s="37" t="s">
        <v>39</v>
      </c>
      <c r="I17" s="27">
        <f>1834</f>
        <v>1834</v>
      </c>
      <c r="J17" s="25"/>
      <c r="K17" s="25">
        <v>47429</v>
      </c>
      <c r="L17" s="27">
        <v>759</v>
      </c>
      <c r="M17" s="33"/>
      <c r="N17" s="25">
        <v>76162</v>
      </c>
      <c r="O17" s="29">
        <v>792</v>
      </c>
      <c r="P17" s="29"/>
      <c r="Q17" s="28">
        <v>102477.5</v>
      </c>
    </row>
    <row r="18" spans="2:17" x14ac:dyDescent="0.3">
      <c r="B18" s="36"/>
      <c r="C18" s="15" t="s">
        <v>30</v>
      </c>
      <c r="D18" s="15">
        <f>1000</f>
        <v>1000</v>
      </c>
      <c r="E18" s="36"/>
      <c r="F18" s="36"/>
      <c r="G18" s="38"/>
      <c r="H18" s="38"/>
      <c r="I18" s="27"/>
      <c r="J18" s="36"/>
      <c r="K18" s="26"/>
      <c r="L18" s="27"/>
      <c r="M18" s="34"/>
      <c r="N18" s="26"/>
      <c r="O18" s="30"/>
      <c r="P18" s="41"/>
      <c r="Q18" s="28"/>
    </row>
    <row r="19" spans="2:17" ht="26" x14ac:dyDescent="0.3">
      <c r="B19" s="36"/>
      <c r="C19" s="15" t="s">
        <v>23</v>
      </c>
      <c r="D19" s="15">
        <f>1920</f>
        <v>1920</v>
      </c>
      <c r="E19" s="36"/>
      <c r="F19" s="36"/>
      <c r="G19" s="38"/>
      <c r="H19" s="38"/>
      <c r="I19" s="27">
        <v>9059</v>
      </c>
      <c r="J19" s="36"/>
      <c r="K19" s="25">
        <v>47429</v>
      </c>
      <c r="L19" s="27">
        <v>2352.5</v>
      </c>
      <c r="M19" s="34"/>
      <c r="N19" s="25">
        <v>76162</v>
      </c>
      <c r="O19" s="18"/>
      <c r="P19" s="41"/>
      <c r="Q19" s="18"/>
    </row>
    <row r="20" spans="2:17" ht="26" x14ac:dyDescent="0.3">
      <c r="B20" s="36"/>
      <c r="C20" s="15" t="s">
        <v>32</v>
      </c>
      <c r="D20" s="15">
        <v>1000</v>
      </c>
      <c r="E20" s="36"/>
      <c r="F20" s="36"/>
      <c r="G20" s="38"/>
      <c r="H20" s="38"/>
      <c r="I20" s="27"/>
      <c r="J20" s="36"/>
      <c r="K20" s="26"/>
      <c r="L20" s="27"/>
      <c r="M20" s="34"/>
      <c r="N20" s="26"/>
      <c r="O20" s="18"/>
      <c r="P20" s="41"/>
      <c r="Q20" s="18"/>
    </row>
    <row r="21" spans="2:17" ht="26" x14ac:dyDescent="0.3">
      <c r="B21" s="36"/>
      <c r="C21" s="15" t="s">
        <v>24</v>
      </c>
      <c r="D21" s="15">
        <v>840</v>
      </c>
      <c r="E21" s="36"/>
      <c r="F21" s="36"/>
      <c r="G21" s="38"/>
      <c r="H21" s="38"/>
      <c r="I21" s="27">
        <v>6000</v>
      </c>
      <c r="J21" s="36"/>
      <c r="K21" s="25">
        <v>47429</v>
      </c>
      <c r="L21" s="27">
        <v>1000</v>
      </c>
      <c r="M21" s="34"/>
      <c r="N21" s="25">
        <v>76162</v>
      </c>
      <c r="O21" s="18"/>
      <c r="P21" s="41"/>
      <c r="Q21" s="18"/>
    </row>
    <row r="22" spans="2:17" ht="13" customHeight="1" x14ac:dyDescent="0.3">
      <c r="B22" s="36"/>
      <c r="C22" s="15" t="s">
        <v>29</v>
      </c>
      <c r="D22" s="15">
        <v>500</v>
      </c>
      <c r="E22" s="36"/>
      <c r="F22" s="36"/>
      <c r="G22" s="38"/>
      <c r="H22" s="38"/>
      <c r="I22" s="27"/>
      <c r="J22" s="36"/>
      <c r="K22" s="26"/>
      <c r="L22" s="27"/>
      <c r="M22" s="34"/>
      <c r="N22" s="26"/>
      <c r="O22" s="18"/>
      <c r="P22" s="41"/>
      <c r="Q22" s="18"/>
    </row>
    <row r="23" spans="2:17" x14ac:dyDescent="0.3">
      <c r="B23" s="36"/>
      <c r="C23" s="15" t="s">
        <v>25</v>
      </c>
      <c r="D23" s="15">
        <v>210</v>
      </c>
      <c r="E23" s="36"/>
      <c r="F23" s="36"/>
      <c r="G23" s="38"/>
      <c r="H23" s="38"/>
      <c r="I23" s="22">
        <v>2500</v>
      </c>
      <c r="J23" s="36"/>
      <c r="K23" s="20">
        <v>47429</v>
      </c>
      <c r="L23" s="22">
        <v>500</v>
      </c>
      <c r="M23" s="34"/>
      <c r="N23" s="22">
        <v>76162</v>
      </c>
      <c r="O23" s="28">
        <v>750</v>
      </c>
      <c r="P23" s="41"/>
      <c r="Q23" s="28">
        <v>102477.5</v>
      </c>
    </row>
    <row r="24" spans="2:17" x14ac:dyDescent="0.3">
      <c r="B24" s="36"/>
      <c r="C24" s="15" t="s">
        <v>31</v>
      </c>
      <c r="D24" s="15">
        <f>660*3</f>
        <v>1980</v>
      </c>
      <c r="E24" s="36"/>
      <c r="F24" s="36"/>
      <c r="G24" s="38"/>
      <c r="H24" s="38"/>
      <c r="I24" s="22">
        <v>14000</v>
      </c>
      <c r="J24" s="36"/>
      <c r="K24" s="20">
        <v>47429</v>
      </c>
      <c r="L24" s="22">
        <v>3285</v>
      </c>
      <c r="M24" s="34"/>
      <c r="N24" s="22">
        <v>76162</v>
      </c>
      <c r="O24" s="28"/>
      <c r="P24" s="41"/>
      <c r="Q24" s="28"/>
    </row>
    <row r="25" spans="2:17" x14ac:dyDescent="0.3">
      <c r="B25" s="36"/>
      <c r="C25" s="15" t="s">
        <v>26</v>
      </c>
      <c r="D25" s="16">
        <f>630</f>
        <v>630</v>
      </c>
      <c r="E25" s="36"/>
      <c r="F25" s="36"/>
      <c r="G25" s="38"/>
      <c r="H25" s="38"/>
      <c r="I25" s="22">
        <v>2000</v>
      </c>
      <c r="J25" s="36"/>
      <c r="K25" s="20">
        <v>47429</v>
      </c>
      <c r="L25" s="22">
        <v>667</v>
      </c>
      <c r="M25" s="34"/>
      <c r="N25" s="22">
        <v>76162</v>
      </c>
      <c r="O25" s="18"/>
      <c r="P25" s="41"/>
      <c r="Q25" s="18"/>
    </row>
    <row r="26" spans="2:17" x14ac:dyDescent="0.3">
      <c r="B26" s="36"/>
      <c r="C26" s="15" t="s">
        <v>27</v>
      </c>
      <c r="D26" s="16">
        <f>500</f>
        <v>500</v>
      </c>
      <c r="E26" s="36"/>
      <c r="F26" s="36"/>
      <c r="G26" s="38"/>
      <c r="H26" s="38"/>
      <c r="I26" s="22"/>
      <c r="J26" s="36"/>
      <c r="K26" s="20"/>
      <c r="L26" s="22"/>
      <c r="M26" s="34"/>
      <c r="N26" s="22"/>
      <c r="O26" s="18">
        <v>270</v>
      </c>
      <c r="P26" s="41"/>
      <c r="Q26" s="18">
        <v>102477.5</v>
      </c>
    </row>
    <row r="27" spans="2:17" x14ac:dyDescent="0.3">
      <c r="B27" s="26"/>
      <c r="C27" s="15" t="s">
        <v>33</v>
      </c>
      <c r="D27" s="16">
        <v>250</v>
      </c>
      <c r="E27" s="26"/>
      <c r="F27" s="26"/>
      <c r="G27" s="39"/>
      <c r="H27" s="39"/>
      <c r="I27" s="22">
        <v>4000</v>
      </c>
      <c r="J27" s="26"/>
      <c r="K27" s="20">
        <v>47429</v>
      </c>
      <c r="L27" s="22">
        <v>2000</v>
      </c>
      <c r="M27" s="35"/>
      <c r="N27" s="22">
        <v>76162</v>
      </c>
      <c r="O27" s="18"/>
      <c r="P27" s="30"/>
      <c r="Q27" s="18"/>
    </row>
    <row r="29" spans="2:17" x14ac:dyDescent="0.3">
      <c r="B29" s="25">
        <v>3</v>
      </c>
      <c r="C29" s="15" t="s">
        <v>22</v>
      </c>
      <c r="D29" s="15">
        <f>210</f>
        <v>210</v>
      </c>
      <c r="E29" s="25" t="s">
        <v>46</v>
      </c>
      <c r="F29" s="25">
        <v>4600001959</v>
      </c>
      <c r="G29" s="37">
        <v>44797</v>
      </c>
      <c r="H29" s="37" t="s">
        <v>39</v>
      </c>
      <c r="I29" s="27">
        <v>1835</v>
      </c>
      <c r="J29" s="25"/>
      <c r="K29" s="25">
        <v>47429</v>
      </c>
      <c r="L29" s="28">
        <f>759</f>
        <v>759</v>
      </c>
      <c r="M29" s="33"/>
      <c r="N29" s="28">
        <v>76162</v>
      </c>
      <c r="O29" s="29"/>
      <c r="P29" s="29"/>
      <c r="Q29" s="28"/>
    </row>
    <row r="30" spans="2:17" x14ac:dyDescent="0.3">
      <c r="B30" s="36"/>
      <c r="C30" s="15" t="s">
        <v>30</v>
      </c>
      <c r="D30" s="15">
        <f>1000</f>
        <v>1000</v>
      </c>
      <c r="E30" s="36"/>
      <c r="F30" s="36"/>
      <c r="G30" s="38"/>
      <c r="H30" s="38"/>
      <c r="I30" s="27"/>
      <c r="J30" s="36"/>
      <c r="K30" s="36"/>
      <c r="L30" s="28"/>
      <c r="M30" s="34"/>
      <c r="N30" s="28"/>
      <c r="O30" s="30"/>
      <c r="P30" s="41"/>
      <c r="Q30" s="28"/>
    </row>
    <row r="31" spans="2:17" ht="26" x14ac:dyDescent="0.3">
      <c r="B31" s="36"/>
      <c r="C31" s="15" t="s">
        <v>23</v>
      </c>
      <c r="D31" s="15">
        <f>1920</f>
        <v>1920</v>
      </c>
      <c r="E31" s="36"/>
      <c r="F31" s="36"/>
      <c r="G31" s="38"/>
      <c r="H31" s="38"/>
      <c r="I31" s="27">
        <v>2661</v>
      </c>
      <c r="J31" s="36"/>
      <c r="K31" s="25">
        <v>47429</v>
      </c>
      <c r="L31" s="29">
        <f>598.75</f>
        <v>598.75</v>
      </c>
      <c r="M31" s="34"/>
      <c r="N31" s="28">
        <v>76162</v>
      </c>
      <c r="O31" s="29">
        <v>1200</v>
      </c>
      <c r="P31" s="41"/>
      <c r="Q31" s="28">
        <v>102477.5</v>
      </c>
    </row>
    <row r="32" spans="2:17" ht="26" x14ac:dyDescent="0.3">
      <c r="B32" s="36"/>
      <c r="C32" s="15" t="s">
        <v>32</v>
      </c>
      <c r="D32" s="15">
        <v>1000</v>
      </c>
      <c r="E32" s="36"/>
      <c r="F32" s="36"/>
      <c r="G32" s="38"/>
      <c r="H32" s="38"/>
      <c r="I32" s="27"/>
      <c r="J32" s="36"/>
      <c r="K32" s="36"/>
      <c r="L32" s="30"/>
      <c r="M32" s="34"/>
      <c r="N32" s="28"/>
      <c r="O32" s="30"/>
      <c r="P32" s="41"/>
      <c r="Q32" s="28"/>
    </row>
    <row r="33" spans="2:17" ht="26" x14ac:dyDescent="0.3">
      <c r="B33" s="36"/>
      <c r="C33" s="15" t="s">
        <v>24</v>
      </c>
      <c r="D33" s="15">
        <v>840</v>
      </c>
      <c r="E33" s="36"/>
      <c r="F33" s="36"/>
      <c r="G33" s="38"/>
      <c r="H33" s="38"/>
      <c r="I33" s="25">
        <v>2000</v>
      </c>
      <c r="J33" s="36"/>
      <c r="K33" s="25">
        <v>47429</v>
      </c>
      <c r="L33" s="29">
        <v>500</v>
      </c>
      <c r="M33" s="34"/>
      <c r="N33" s="28">
        <v>76162</v>
      </c>
      <c r="O33" s="29">
        <v>720</v>
      </c>
      <c r="P33" s="41"/>
      <c r="Q33" s="28">
        <v>102477.5</v>
      </c>
    </row>
    <row r="34" spans="2:17" x14ac:dyDescent="0.3">
      <c r="B34" s="36"/>
      <c r="C34" s="15" t="s">
        <v>29</v>
      </c>
      <c r="D34" s="15">
        <v>500</v>
      </c>
      <c r="E34" s="36"/>
      <c r="F34" s="36"/>
      <c r="G34" s="38"/>
      <c r="H34" s="38"/>
      <c r="I34" s="26"/>
      <c r="J34" s="36"/>
      <c r="K34" s="36"/>
      <c r="L34" s="30"/>
      <c r="M34" s="34"/>
      <c r="N34" s="28"/>
      <c r="O34" s="30"/>
      <c r="P34" s="41"/>
      <c r="Q34" s="28"/>
    </row>
    <row r="35" spans="2:17" x14ac:dyDescent="0.3">
      <c r="B35" s="36"/>
      <c r="C35" s="15" t="s">
        <v>25</v>
      </c>
      <c r="D35" s="15">
        <v>210</v>
      </c>
      <c r="E35" s="36"/>
      <c r="F35" s="36"/>
      <c r="G35" s="38"/>
      <c r="H35" s="38"/>
      <c r="I35" s="20"/>
      <c r="J35" s="36"/>
      <c r="K35" s="19"/>
      <c r="L35" s="18"/>
      <c r="M35" s="34"/>
      <c r="N35" s="18"/>
      <c r="O35" s="18"/>
      <c r="P35" s="41"/>
      <c r="Q35" s="18"/>
    </row>
    <row r="36" spans="2:17" x14ac:dyDescent="0.3">
      <c r="B36" s="36"/>
      <c r="C36" s="15" t="s">
        <v>31</v>
      </c>
      <c r="D36" s="15">
        <f>660*3</f>
        <v>1980</v>
      </c>
      <c r="E36" s="36"/>
      <c r="F36" s="36"/>
      <c r="G36" s="38"/>
      <c r="H36" s="38"/>
      <c r="I36" s="22">
        <v>7000</v>
      </c>
      <c r="J36" s="36"/>
      <c r="K36" s="22">
        <v>47429</v>
      </c>
      <c r="L36" s="18">
        <v>957</v>
      </c>
      <c r="M36" s="34"/>
      <c r="N36" s="17">
        <v>76162</v>
      </c>
      <c r="O36" s="18">
        <v>150</v>
      </c>
      <c r="P36" s="41"/>
      <c r="Q36" s="18">
        <v>102477.5</v>
      </c>
    </row>
    <row r="37" spans="2:17" x14ac:dyDescent="0.3">
      <c r="B37" s="36"/>
      <c r="C37" s="15" t="s">
        <v>26</v>
      </c>
      <c r="D37" s="16">
        <f>630</f>
        <v>630</v>
      </c>
      <c r="E37" s="36"/>
      <c r="F37" s="36"/>
      <c r="G37" s="38"/>
      <c r="H37" s="38"/>
      <c r="I37" s="22">
        <v>2000</v>
      </c>
      <c r="J37" s="36"/>
      <c r="K37" s="22">
        <v>47429</v>
      </c>
      <c r="L37" s="18">
        <v>667</v>
      </c>
      <c r="M37" s="34"/>
      <c r="N37" s="17">
        <v>76162</v>
      </c>
      <c r="O37" s="17">
        <v>576</v>
      </c>
      <c r="P37" s="41"/>
      <c r="Q37" s="18">
        <v>102477.5</v>
      </c>
    </row>
    <row r="38" spans="2:17" ht="14.5" customHeight="1" x14ac:dyDescent="0.3">
      <c r="B38" s="36"/>
      <c r="C38" s="15" t="s">
        <v>27</v>
      </c>
      <c r="D38" s="16">
        <f>500</f>
        <v>500</v>
      </c>
      <c r="E38" s="36"/>
      <c r="F38" s="36"/>
      <c r="G38" s="38"/>
      <c r="H38" s="38"/>
      <c r="I38" s="22">
        <v>2000</v>
      </c>
      <c r="J38" s="36"/>
      <c r="K38" s="22">
        <v>47429</v>
      </c>
      <c r="L38" s="18">
        <v>800</v>
      </c>
      <c r="M38" s="34"/>
      <c r="N38" s="17">
        <v>76162</v>
      </c>
      <c r="O38" s="29">
        <v>300</v>
      </c>
      <c r="P38" s="41"/>
      <c r="Q38" s="29">
        <v>102477.5</v>
      </c>
    </row>
    <row r="39" spans="2:17" x14ac:dyDescent="0.3">
      <c r="B39" s="26"/>
      <c r="C39" s="15" t="s">
        <v>33</v>
      </c>
      <c r="D39" s="16">
        <v>250</v>
      </c>
      <c r="E39" s="26"/>
      <c r="F39" s="26"/>
      <c r="G39" s="39"/>
      <c r="H39" s="39"/>
      <c r="I39" s="22">
        <v>2200</v>
      </c>
      <c r="J39" s="26"/>
      <c r="K39" s="22">
        <v>47429</v>
      </c>
      <c r="L39" s="18">
        <v>1000</v>
      </c>
      <c r="M39" s="35"/>
      <c r="N39" s="17">
        <v>76162</v>
      </c>
      <c r="O39" s="30"/>
      <c r="P39" s="30"/>
      <c r="Q39" s="30"/>
    </row>
  </sheetData>
  <mergeCells count="90">
    <mergeCell ref="Q31:Q32"/>
    <mergeCell ref="Q33:Q34"/>
    <mergeCell ref="M29:M39"/>
    <mergeCell ref="O29:O30"/>
    <mergeCell ref="P29:P39"/>
    <mergeCell ref="Q29:Q30"/>
    <mergeCell ref="O31:O32"/>
    <mergeCell ref="O33:O34"/>
    <mergeCell ref="O38:O39"/>
    <mergeCell ref="Q38:Q39"/>
    <mergeCell ref="B29:B39"/>
    <mergeCell ref="E29:E39"/>
    <mergeCell ref="F29:F39"/>
    <mergeCell ref="G29:G39"/>
    <mergeCell ref="H29:H39"/>
    <mergeCell ref="O1:Q1"/>
    <mergeCell ref="O2:O4"/>
    <mergeCell ref="P2:P4"/>
    <mergeCell ref="Q2:Q4"/>
    <mergeCell ref="P17:P27"/>
    <mergeCell ref="O23:O24"/>
    <mergeCell ref="O17:O18"/>
    <mergeCell ref="Q17:Q18"/>
    <mergeCell ref="Q23:Q24"/>
    <mergeCell ref="N2:N4"/>
    <mergeCell ref="L1:N1"/>
    <mergeCell ref="B17:B27"/>
    <mergeCell ref="E17:E27"/>
    <mergeCell ref="H17:H27"/>
    <mergeCell ref="J17:J27"/>
    <mergeCell ref="M5:M15"/>
    <mergeCell ref="B5:B15"/>
    <mergeCell ref="G17:G27"/>
    <mergeCell ref="F17:F27"/>
    <mergeCell ref="I1:K1"/>
    <mergeCell ref="K2:K4"/>
    <mergeCell ref="M17:M27"/>
    <mergeCell ref="E5:E15"/>
    <mergeCell ref="F5:F15"/>
    <mergeCell ref="G5:G15"/>
    <mergeCell ref="H5:H15"/>
    <mergeCell ref="J5:J15"/>
    <mergeCell ref="I2:I4"/>
    <mergeCell ref="J2:J4"/>
    <mergeCell ref="L2:L4"/>
    <mergeCell ref="M2:M4"/>
    <mergeCell ref="F2:F4"/>
    <mergeCell ref="H2:H4"/>
    <mergeCell ref="I17:I18"/>
    <mergeCell ref="B2:B4"/>
    <mergeCell ref="C2:C4"/>
    <mergeCell ref="D2:D4"/>
    <mergeCell ref="E2:E4"/>
    <mergeCell ref="G2:G4"/>
    <mergeCell ref="I33:I34"/>
    <mergeCell ref="L29:L30"/>
    <mergeCell ref="L33:L34"/>
    <mergeCell ref="N29:N30"/>
    <mergeCell ref="N31:N32"/>
    <mergeCell ref="L31:L32"/>
    <mergeCell ref="N33:N34"/>
    <mergeCell ref="J29:J39"/>
    <mergeCell ref="I29:I30"/>
    <mergeCell ref="I31:I32"/>
    <mergeCell ref="K29:K30"/>
    <mergeCell ref="K31:K32"/>
    <mergeCell ref="K33:K34"/>
    <mergeCell ref="I19:I20"/>
    <mergeCell ref="I21:I22"/>
    <mergeCell ref="K17:K18"/>
    <mergeCell ref="K19:K20"/>
    <mergeCell ref="K21:K22"/>
    <mergeCell ref="L17:L18"/>
    <mergeCell ref="L19:L20"/>
    <mergeCell ref="L21:L22"/>
    <mergeCell ref="N17:N18"/>
    <mergeCell ref="N19:N20"/>
    <mergeCell ref="N21:N22"/>
    <mergeCell ref="I5:I6"/>
    <mergeCell ref="I7:I8"/>
    <mergeCell ref="I9:I10"/>
    <mergeCell ref="K5:K6"/>
    <mergeCell ref="K7:K8"/>
    <mergeCell ref="K9:K10"/>
    <mergeCell ref="L5:L6"/>
    <mergeCell ref="L7:L8"/>
    <mergeCell ref="L9:L10"/>
    <mergeCell ref="N5:N6"/>
    <mergeCell ref="N7:N8"/>
    <mergeCell ref="N9:N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8ACA9-E36D-4569-AC5C-1E27C7CC5048}">
  <dimension ref="B1:Q40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L5" sqref="L5:L15"/>
    </sheetView>
  </sheetViews>
  <sheetFormatPr defaultRowHeight="13" x14ac:dyDescent="0.3"/>
  <cols>
    <col min="1" max="1" width="8.7265625" style="13"/>
    <col min="2" max="2" width="4.7265625" style="13" bestFit="1" customWidth="1"/>
    <col min="3" max="3" width="21.90625" style="13" customWidth="1"/>
    <col min="4" max="5" width="8.7265625" style="13"/>
    <col min="6" max="6" width="10.81640625" style="13" bestFit="1" customWidth="1"/>
    <col min="7" max="7" width="10.08984375" style="13" bestFit="1" customWidth="1"/>
    <col min="8" max="8" width="20.54296875" style="13" customWidth="1"/>
    <col min="9" max="9" width="11.08984375" style="13" customWidth="1"/>
    <col min="10" max="11" width="11.54296875" style="13" customWidth="1"/>
    <col min="12" max="12" width="10.1796875" style="13" customWidth="1"/>
    <col min="13" max="13" width="8.7265625" style="13"/>
    <col min="14" max="14" width="12.54296875" style="13" customWidth="1"/>
    <col min="15" max="17" width="10.08984375" style="13" customWidth="1"/>
    <col min="18" max="16384" width="8.7265625" style="13"/>
  </cols>
  <sheetData>
    <row r="1" spans="2:17" x14ac:dyDescent="0.3">
      <c r="I1" s="40" t="s">
        <v>40</v>
      </c>
      <c r="J1" s="40"/>
      <c r="K1" s="40"/>
      <c r="L1" s="40" t="s">
        <v>41</v>
      </c>
      <c r="M1" s="40"/>
      <c r="N1" s="40"/>
      <c r="O1" s="40" t="s">
        <v>45</v>
      </c>
      <c r="P1" s="40"/>
      <c r="Q1" s="40"/>
    </row>
    <row r="2" spans="2:17" x14ac:dyDescent="0.3">
      <c r="B2" s="31" t="s">
        <v>0</v>
      </c>
      <c r="C2" s="31" t="s">
        <v>1</v>
      </c>
      <c r="D2" s="31" t="s">
        <v>2</v>
      </c>
      <c r="E2" s="31" t="s">
        <v>3</v>
      </c>
      <c r="F2" s="32" t="s">
        <v>42</v>
      </c>
      <c r="G2" s="31" t="s">
        <v>4</v>
      </c>
      <c r="H2" s="31" t="s">
        <v>5</v>
      </c>
      <c r="I2" s="31" t="s">
        <v>6</v>
      </c>
      <c r="J2" s="31" t="s">
        <v>7</v>
      </c>
      <c r="K2" s="32" t="s">
        <v>44</v>
      </c>
      <c r="L2" s="31" t="s">
        <v>6</v>
      </c>
      <c r="M2" s="31" t="s">
        <v>7</v>
      </c>
      <c r="N2" s="32" t="s">
        <v>44</v>
      </c>
      <c r="O2" s="31" t="s">
        <v>6</v>
      </c>
      <c r="P2" s="31" t="s">
        <v>7</v>
      </c>
      <c r="Q2" s="32" t="s">
        <v>44</v>
      </c>
    </row>
    <row r="3" spans="2:17" x14ac:dyDescent="0.3">
      <c r="B3" s="31"/>
      <c r="C3" s="31"/>
      <c r="D3" s="31"/>
      <c r="E3" s="31"/>
      <c r="F3" s="32"/>
      <c r="G3" s="31"/>
      <c r="H3" s="31"/>
      <c r="I3" s="31"/>
      <c r="J3" s="31"/>
      <c r="K3" s="32"/>
      <c r="L3" s="31"/>
      <c r="M3" s="31"/>
      <c r="N3" s="32"/>
      <c r="O3" s="31"/>
      <c r="P3" s="31"/>
      <c r="Q3" s="32"/>
    </row>
    <row r="4" spans="2:17" x14ac:dyDescent="0.3">
      <c r="B4" s="31"/>
      <c r="C4" s="31"/>
      <c r="D4" s="31"/>
      <c r="E4" s="31"/>
      <c r="F4" s="32"/>
      <c r="G4" s="31"/>
      <c r="H4" s="31"/>
      <c r="I4" s="31"/>
      <c r="J4" s="31"/>
      <c r="K4" s="32"/>
      <c r="L4" s="31"/>
      <c r="M4" s="31"/>
      <c r="N4" s="32"/>
      <c r="O4" s="31"/>
      <c r="P4" s="31"/>
      <c r="Q4" s="32"/>
    </row>
    <row r="5" spans="2:17" x14ac:dyDescent="0.3">
      <c r="B5" s="27">
        <v>1</v>
      </c>
      <c r="C5" s="15" t="s">
        <v>22</v>
      </c>
      <c r="D5" s="15">
        <f>210</f>
        <v>210</v>
      </c>
      <c r="E5" s="27" t="s">
        <v>38</v>
      </c>
      <c r="F5" s="27">
        <v>4600002573</v>
      </c>
      <c r="G5" s="45">
        <v>45182</v>
      </c>
      <c r="H5" s="46" t="s">
        <v>47</v>
      </c>
      <c r="I5" s="25">
        <v>22128</v>
      </c>
      <c r="J5" s="27"/>
      <c r="K5" s="27">
        <v>43250</v>
      </c>
      <c r="L5" s="29">
        <v>1928</v>
      </c>
      <c r="M5" s="44"/>
      <c r="N5" s="28">
        <v>57080</v>
      </c>
      <c r="O5" s="14"/>
      <c r="P5" s="14"/>
      <c r="Q5" s="14"/>
    </row>
    <row r="6" spans="2:17" x14ac:dyDescent="0.3">
      <c r="B6" s="27"/>
      <c r="C6" s="15" t="s">
        <v>30</v>
      </c>
      <c r="D6" s="15">
        <f>1000</f>
        <v>1000</v>
      </c>
      <c r="E6" s="27"/>
      <c r="F6" s="27"/>
      <c r="G6" s="45"/>
      <c r="H6" s="46"/>
      <c r="I6" s="36"/>
      <c r="J6" s="27"/>
      <c r="K6" s="27"/>
      <c r="L6" s="41"/>
      <c r="M6" s="44"/>
      <c r="N6" s="28"/>
      <c r="O6" s="14"/>
      <c r="P6" s="14"/>
      <c r="Q6" s="14"/>
    </row>
    <row r="7" spans="2:17" x14ac:dyDescent="0.3">
      <c r="B7" s="27"/>
      <c r="C7" s="15" t="s">
        <v>23</v>
      </c>
      <c r="D7" s="15">
        <f>1920</f>
        <v>1920</v>
      </c>
      <c r="E7" s="27"/>
      <c r="F7" s="27"/>
      <c r="G7" s="45"/>
      <c r="H7" s="46"/>
      <c r="I7" s="36"/>
      <c r="J7" s="27"/>
      <c r="K7" s="27"/>
      <c r="L7" s="41"/>
      <c r="M7" s="44"/>
      <c r="N7" s="28"/>
      <c r="O7" s="14"/>
      <c r="P7" s="14"/>
      <c r="Q7" s="14"/>
    </row>
    <row r="8" spans="2:17" x14ac:dyDescent="0.3">
      <c r="B8" s="27"/>
      <c r="C8" s="15" t="s">
        <v>32</v>
      </c>
      <c r="D8" s="15">
        <v>1000</v>
      </c>
      <c r="E8" s="27"/>
      <c r="F8" s="27"/>
      <c r="G8" s="45"/>
      <c r="H8" s="46"/>
      <c r="I8" s="36"/>
      <c r="J8" s="27"/>
      <c r="K8" s="27"/>
      <c r="L8" s="41"/>
      <c r="M8" s="44"/>
      <c r="N8" s="28"/>
      <c r="O8" s="14"/>
      <c r="P8" s="14"/>
      <c r="Q8" s="14"/>
    </row>
    <row r="9" spans="2:17" x14ac:dyDescent="0.3">
      <c r="B9" s="27"/>
      <c r="C9" s="15" t="s">
        <v>24</v>
      </c>
      <c r="D9" s="15">
        <v>840</v>
      </c>
      <c r="E9" s="27"/>
      <c r="F9" s="27"/>
      <c r="G9" s="45"/>
      <c r="H9" s="46"/>
      <c r="I9" s="36"/>
      <c r="J9" s="27"/>
      <c r="K9" s="27"/>
      <c r="L9" s="41"/>
      <c r="M9" s="44"/>
      <c r="N9" s="28"/>
      <c r="O9" s="14"/>
      <c r="P9" s="14"/>
      <c r="Q9" s="14"/>
    </row>
    <row r="10" spans="2:17" x14ac:dyDescent="0.3">
      <c r="B10" s="27"/>
      <c r="C10" s="15" t="s">
        <v>29</v>
      </c>
      <c r="D10" s="15">
        <v>500</v>
      </c>
      <c r="E10" s="27"/>
      <c r="F10" s="27"/>
      <c r="G10" s="45"/>
      <c r="H10" s="46"/>
      <c r="I10" s="36"/>
      <c r="J10" s="27"/>
      <c r="K10" s="27"/>
      <c r="L10" s="41"/>
      <c r="M10" s="44"/>
      <c r="N10" s="28"/>
      <c r="O10" s="14"/>
      <c r="P10" s="14"/>
      <c r="Q10" s="14"/>
    </row>
    <row r="11" spans="2:17" x14ac:dyDescent="0.3">
      <c r="B11" s="27"/>
      <c r="C11" s="15" t="s">
        <v>25</v>
      </c>
      <c r="D11" s="15">
        <v>210</v>
      </c>
      <c r="E11" s="27"/>
      <c r="F11" s="27"/>
      <c r="G11" s="45"/>
      <c r="H11" s="46"/>
      <c r="I11" s="36"/>
      <c r="J11" s="27"/>
      <c r="K11" s="27"/>
      <c r="L11" s="41"/>
      <c r="M11" s="44"/>
      <c r="N11" s="28"/>
      <c r="O11" s="14"/>
      <c r="P11" s="14"/>
      <c r="Q11" s="14"/>
    </row>
    <row r="12" spans="2:17" x14ac:dyDescent="0.3">
      <c r="B12" s="27"/>
      <c r="C12" s="15" t="s">
        <v>31</v>
      </c>
      <c r="D12" s="15">
        <f>660*3</f>
        <v>1980</v>
      </c>
      <c r="E12" s="27"/>
      <c r="F12" s="27"/>
      <c r="G12" s="45"/>
      <c r="H12" s="46"/>
      <c r="I12" s="36"/>
      <c r="J12" s="27"/>
      <c r="K12" s="27"/>
      <c r="L12" s="41"/>
      <c r="M12" s="44"/>
      <c r="N12" s="28"/>
      <c r="O12" s="14"/>
      <c r="P12" s="14"/>
      <c r="Q12" s="14"/>
    </row>
    <row r="13" spans="2:17" x14ac:dyDescent="0.3">
      <c r="B13" s="27"/>
      <c r="C13" s="15" t="s">
        <v>26</v>
      </c>
      <c r="D13" s="16">
        <f>630</f>
        <v>630</v>
      </c>
      <c r="E13" s="27"/>
      <c r="F13" s="27"/>
      <c r="G13" s="45"/>
      <c r="H13" s="46"/>
      <c r="I13" s="36"/>
      <c r="J13" s="27"/>
      <c r="K13" s="27"/>
      <c r="L13" s="41"/>
      <c r="M13" s="44"/>
      <c r="N13" s="28"/>
      <c r="O13" s="14"/>
      <c r="P13" s="14"/>
      <c r="Q13" s="14"/>
    </row>
    <row r="14" spans="2:17" x14ac:dyDescent="0.3">
      <c r="B14" s="27"/>
      <c r="C14" s="15" t="s">
        <v>33</v>
      </c>
      <c r="D14" s="16">
        <v>250</v>
      </c>
      <c r="E14" s="27"/>
      <c r="F14" s="27"/>
      <c r="G14" s="45"/>
      <c r="H14" s="46"/>
      <c r="I14" s="26"/>
      <c r="J14" s="27"/>
      <c r="K14" s="27"/>
      <c r="L14" s="41"/>
      <c r="M14" s="44"/>
      <c r="N14" s="28"/>
      <c r="O14" s="14"/>
      <c r="P14" s="14"/>
      <c r="Q14" s="14"/>
    </row>
    <row r="15" spans="2:17" x14ac:dyDescent="0.3">
      <c r="B15" s="27"/>
      <c r="C15" s="15" t="s">
        <v>27</v>
      </c>
      <c r="D15" s="16">
        <f>500</f>
        <v>500</v>
      </c>
      <c r="E15" s="27"/>
      <c r="F15" s="27"/>
      <c r="G15" s="45"/>
      <c r="H15" s="46"/>
      <c r="I15" s="20"/>
      <c r="J15" s="27"/>
      <c r="K15" s="20"/>
      <c r="L15" s="30"/>
      <c r="M15" s="44"/>
      <c r="N15" s="28"/>
      <c r="O15" s="14"/>
      <c r="P15" s="14"/>
      <c r="Q15" s="14"/>
    </row>
    <row r="17" spans="2:17" x14ac:dyDescent="0.3">
      <c r="B17" s="27">
        <v>2</v>
      </c>
      <c r="C17" s="15" t="s">
        <v>22</v>
      </c>
      <c r="D17" s="15">
        <f>210</f>
        <v>210</v>
      </c>
      <c r="E17" s="27" t="s">
        <v>43</v>
      </c>
      <c r="F17" s="27">
        <v>4600002570</v>
      </c>
      <c r="G17" s="45">
        <v>45182</v>
      </c>
      <c r="H17" s="46" t="s">
        <v>47</v>
      </c>
      <c r="I17" s="25">
        <f>2683</f>
        <v>2683</v>
      </c>
      <c r="J17" s="27"/>
      <c r="K17" s="25">
        <v>43250</v>
      </c>
      <c r="L17" s="29">
        <v>335</v>
      </c>
      <c r="M17" s="44"/>
      <c r="N17" s="29">
        <v>57080</v>
      </c>
      <c r="O17" s="29">
        <v>720</v>
      </c>
      <c r="P17" s="29"/>
      <c r="Q17" s="29">
        <v>78316.22</v>
      </c>
    </row>
    <row r="18" spans="2:17" x14ac:dyDescent="0.3">
      <c r="B18" s="27"/>
      <c r="C18" s="15" t="s">
        <v>30</v>
      </c>
      <c r="D18" s="15">
        <f>1000</f>
        <v>1000</v>
      </c>
      <c r="E18" s="27"/>
      <c r="F18" s="27"/>
      <c r="G18" s="45"/>
      <c r="H18" s="46"/>
      <c r="I18" s="26"/>
      <c r="J18" s="27"/>
      <c r="K18" s="26"/>
      <c r="L18" s="30"/>
      <c r="M18" s="44"/>
      <c r="N18" s="30"/>
      <c r="O18" s="30"/>
      <c r="P18" s="30"/>
      <c r="Q18" s="30"/>
    </row>
    <row r="19" spans="2:17" x14ac:dyDescent="0.3">
      <c r="B19" s="27"/>
      <c r="C19" s="15" t="s">
        <v>23</v>
      </c>
      <c r="D19" s="15">
        <f>1920</f>
        <v>1920</v>
      </c>
      <c r="E19" s="27"/>
      <c r="F19" s="27"/>
      <c r="G19" s="45"/>
      <c r="H19" s="46"/>
      <c r="I19" s="25">
        <v>12200</v>
      </c>
      <c r="J19" s="27"/>
      <c r="K19" s="25">
        <v>43250</v>
      </c>
      <c r="L19" s="29">
        <v>1407</v>
      </c>
      <c r="M19" s="44"/>
      <c r="N19" s="29">
        <v>57080</v>
      </c>
      <c r="O19" s="14"/>
      <c r="P19" s="14"/>
      <c r="Q19" s="14"/>
    </row>
    <row r="20" spans="2:17" x14ac:dyDescent="0.3">
      <c r="B20" s="27"/>
      <c r="C20" s="15" t="s">
        <v>32</v>
      </c>
      <c r="D20" s="15">
        <v>1000</v>
      </c>
      <c r="E20" s="27"/>
      <c r="F20" s="27"/>
      <c r="G20" s="45"/>
      <c r="H20" s="46"/>
      <c r="I20" s="26"/>
      <c r="J20" s="27"/>
      <c r="K20" s="26"/>
      <c r="L20" s="30"/>
      <c r="M20" s="44"/>
      <c r="N20" s="30"/>
      <c r="O20" s="14"/>
      <c r="P20" s="14"/>
      <c r="Q20" s="14"/>
    </row>
    <row r="21" spans="2:17" x14ac:dyDescent="0.3">
      <c r="B21" s="27"/>
      <c r="C21" s="15" t="s">
        <v>24</v>
      </c>
      <c r="D21" s="15">
        <v>840</v>
      </c>
      <c r="E21" s="27"/>
      <c r="F21" s="27"/>
      <c r="G21" s="45"/>
      <c r="H21" s="46"/>
      <c r="I21" s="25">
        <v>7000</v>
      </c>
      <c r="J21" s="27"/>
      <c r="K21" s="25">
        <v>43250</v>
      </c>
      <c r="L21" s="29">
        <v>600</v>
      </c>
      <c r="M21" s="44"/>
      <c r="N21" s="29">
        <v>57080</v>
      </c>
      <c r="O21" s="14"/>
      <c r="P21" s="14"/>
      <c r="Q21" s="14"/>
    </row>
    <row r="22" spans="2:17" ht="13" customHeight="1" x14ac:dyDescent="0.3">
      <c r="B22" s="27"/>
      <c r="C22" s="15" t="s">
        <v>29</v>
      </c>
      <c r="D22" s="15">
        <v>500</v>
      </c>
      <c r="E22" s="27"/>
      <c r="F22" s="27"/>
      <c r="G22" s="45"/>
      <c r="H22" s="46"/>
      <c r="I22" s="26"/>
      <c r="J22" s="27"/>
      <c r="K22" s="26"/>
      <c r="L22" s="30"/>
      <c r="M22" s="44"/>
      <c r="N22" s="30"/>
      <c r="O22" s="14"/>
      <c r="P22" s="14"/>
      <c r="Q22" s="14"/>
    </row>
    <row r="23" spans="2:17" x14ac:dyDescent="0.3">
      <c r="B23" s="27"/>
      <c r="C23" s="15" t="s">
        <v>25</v>
      </c>
      <c r="D23" s="15">
        <v>210</v>
      </c>
      <c r="E23" s="27"/>
      <c r="F23" s="27"/>
      <c r="G23" s="45"/>
      <c r="H23" s="46"/>
      <c r="I23" s="20">
        <v>2500</v>
      </c>
      <c r="J23" s="27"/>
      <c r="K23" s="20">
        <v>43250</v>
      </c>
      <c r="L23" s="18">
        <v>250</v>
      </c>
      <c r="M23" s="44"/>
      <c r="N23" s="18">
        <v>57080</v>
      </c>
      <c r="O23" s="29">
        <v>800</v>
      </c>
      <c r="P23" s="29"/>
      <c r="Q23" s="29">
        <v>76933.38</v>
      </c>
    </row>
    <row r="24" spans="2:17" x14ac:dyDescent="0.3">
      <c r="B24" s="27"/>
      <c r="C24" s="15" t="s">
        <v>31</v>
      </c>
      <c r="D24" s="15">
        <f>660*3</f>
        <v>1980</v>
      </c>
      <c r="E24" s="27"/>
      <c r="F24" s="27"/>
      <c r="G24" s="45"/>
      <c r="H24" s="46"/>
      <c r="I24" s="20">
        <v>9974</v>
      </c>
      <c r="J24" s="27"/>
      <c r="K24" s="20">
        <v>43250</v>
      </c>
      <c r="L24" s="18">
        <v>658</v>
      </c>
      <c r="M24" s="44"/>
      <c r="N24" s="18">
        <v>57080</v>
      </c>
      <c r="O24" s="30"/>
      <c r="P24" s="30"/>
      <c r="Q24" s="30"/>
    </row>
    <row r="25" spans="2:17" x14ac:dyDescent="0.3">
      <c r="B25" s="27"/>
      <c r="C25" s="15" t="s">
        <v>26</v>
      </c>
      <c r="D25" s="16">
        <f>630</f>
        <v>630</v>
      </c>
      <c r="E25" s="27"/>
      <c r="F25" s="27"/>
      <c r="G25" s="45"/>
      <c r="H25" s="46"/>
      <c r="I25" s="20">
        <v>2400</v>
      </c>
      <c r="J25" s="27"/>
      <c r="K25" s="20">
        <v>43250</v>
      </c>
      <c r="L25" s="18">
        <v>250</v>
      </c>
      <c r="M25" s="44"/>
      <c r="N25" s="18">
        <v>57080</v>
      </c>
      <c r="O25" s="14"/>
      <c r="P25" s="14"/>
      <c r="Q25" s="14"/>
    </row>
    <row r="26" spans="2:17" x14ac:dyDescent="0.3">
      <c r="B26" s="27"/>
      <c r="C26" s="15" t="s">
        <v>33</v>
      </c>
      <c r="D26" s="16">
        <v>250</v>
      </c>
      <c r="E26" s="27"/>
      <c r="F26" s="27"/>
      <c r="G26" s="45"/>
      <c r="H26" s="46"/>
      <c r="I26" s="20">
        <v>7500</v>
      </c>
      <c r="J26" s="27"/>
      <c r="K26" s="20">
        <v>43250</v>
      </c>
      <c r="L26" s="18">
        <v>355</v>
      </c>
      <c r="M26" s="44"/>
      <c r="N26" s="18">
        <v>57080</v>
      </c>
      <c r="O26" s="14"/>
      <c r="P26" s="14"/>
      <c r="Q26" s="14"/>
    </row>
    <row r="27" spans="2:17" x14ac:dyDescent="0.3">
      <c r="B27" s="27"/>
      <c r="C27" s="15" t="s">
        <v>27</v>
      </c>
      <c r="D27" s="16">
        <f>500</f>
        <v>500</v>
      </c>
      <c r="E27" s="27"/>
      <c r="F27" s="27"/>
      <c r="G27" s="45"/>
      <c r="H27" s="46"/>
      <c r="I27" s="20">
        <v>0</v>
      </c>
      <c r="J27" s="27"/>
      <c r="K27" s="20"/>
      <c r="L27" s="18">
        <v>0</v>
      </c>
      <c r="M27" s="44"/>
      <c r="N27" s="18"/>
      <c r="O27" s="21">
        <v>270</v>
      </c>
      <c r="P27" s="14"/>
      <c r="Q27" s="14">
        <v>77390.990000000005</v>
      </c>
    </row>
    <row r="29" spans="2:17" x14ac:dyDescent="0.3">
      <c r="B29" s="27">
        <v>3</v>
      </c>
      <c r="C29" s="15" t="s">
        <v>22</v>
      </c>
      <c r="D29" s="15">
        <f>210</f>
        <v>210</v>
      </c>
      <c r="E29" s="27" t="s">
        <v>43</v>
      </c>
      <c r="F29" s="27">
        <v>4600002574</v>
      </c>
      <c r="G29" s="45">
        <v>45182</v>
      </c>
      <c r="H29" s="46" t="s">
        <v>47</v>
      </c>
      <c r="I29" s="25">
        <v>0</v>
      </c>
      <c r="J29" s="27"/>
      <c r="K29" s="25">
        <v>43250</v>
      </c>
      <c r="L29" s="18"/>
      <c r="M29" s="44"/>
      <c r="N29" s="18"/>
      <c r="O29" s="29">
        <v>720</v>
      </c>
      <c r="P29" s="29"/>
      <c r="Q29" s="29">
        <v>78316.22</v>
      </c>
    </row>
    <row r="30" spans="2:17" x14ac:dyDescent="0.3">
      <c r="B30" s="27"/>
      <c r="C30" s="15" t="s">
        <v>30</v>
      </c>
      <c r="D30" s="15">
        <f>1000</f>
        <v>1000</v>
      </c>
      <c r="E30" s="27"/>
      <c r="F30" s="27"/>
      <c r="G30" s="45"/>
      <c r="H30" s="46"/>
      <c r="I30" s="26"/>
      <c r="J30" s="27"/>
      <c r="K30" s="36"/>
      <c r="L30" s="18"/>
      <c r="M30" s="44"/>
      <c r="N30" s="18"/>
      <c r="O30" s="30"/>
      <c r="P30" s="30"/>
      <c r="Q30" s="30"/>
    </row>
    <row r="31" spans="2:17" x14ac:dyDescent="0.3">
      <c r="B31" s="27"/>
      <c r="C31" s="15" t="s">
        <v>23</v>
      </c>
      <c r="D31" s="15">
        <f>1920</f>
        <v>1920</v>
      </c>
      <c r="E31" s="27"/>
      <c r="F31" s="27"/>
      <c r="G31" s="45"/>
      <c r="H31" s="46"/>
      <c r="I31" s="25">
        <v>5137</v>
      </c>
      <c r="J31" s="27"/>
      <c r="K31" s="36"/>
      <c r="L31" s="29">
        <v>350</v>
      </c>
      <c r="M31" s="44"/>
      <c r="N31" s="29">
        <v>57080</v>
      </c>
      <c r="O31" s="14"/>
      <c r="P31" s="14"/>
      <c r="Q31" s="14"/>
    </row>
    <row r="32" spans="2:17" x14ac:dyDescent="0.3">
      <c r="B32" s="27"/>
      <c r="C32" s="15" t="s">
        <v>32</v>
      </c>
      <c r="D32" s="15">
        <v>1000</v>
      </c>
      <c r="E32" s="27"/>
      <c r="F32" s="27"/>
      <c r="G32" s="45"/>
      <c r="H32" s="46"/>
      <c r="I32" s="26"/>
      <c r="J32" s="27"/>
      <c r="K32" s="36"/>
      <c r="L32" s="30"/>
      <c r="M32" s="44"/>
      <c r="N32" s="30"/>
      <c r="O32" s="14"/>
      <c r="P32" s="14"/>
      <c r="Q32" s="14"/>
    </row>
    <row r="33" spans="2:17" x14ac:dyDescent="0.3">
      <c r="B33" s="27"/>
      <c r="C33" s="15" t="s">
        <v>24</v>
      </c>
      <c r="D33" s="15">
        <v>840</v>
      </c>
      <c r="E33" s="27"/>
      <c r="F33" s="27"/>
      <c r="G33" s="45"/>
      <c r="H33" s="46"/>
      <c r="I33" s="25">
        <v>5000</v>
      </c>
      <c r="J33" s="27"/>
      <c r="K33" s="36"/>
      <c r="L33" s="29">
        <v>400</v>
      </c>
      <c r="M33" s="44"/>
      <c r="N33" s="29">
        <v>57080</v>
      </c>
      <c r="O33" s="14"/>
      <c r="P33" s="14"/>
      <c r="Q33" s="14"/>
    </row>
    <row r="34" spans="2:17" x14ac:dyDescent="0.3">
      <c r="B34" s="27"/>
      <c r="C34" s="15" t="s">
        <v>29</v>
      </c>
      <c r="D34" s="15">
        <v>500</v>
      </c>
      <c r="E34" s="27"/>
      <c r="F34" s="27"/>
      <c r="G34" s="45"/>
      <c r="H34" s="46"/>
      <c r="I34" s="26"/>
      <c r="J34" s="27"/>
      <c r="K34" s="36"/>
      <c r="L34" s="30"/>
      <c r="M34" s="44"/>
      <c r="N34" s="30"/>
      <c r="O34" s="14"/>
      <c r="P34" s="14"/>
      <c r="Q34" s="14"/>
    </row>
    <row r="35" spans="2:17" x14ac:dyDescent="0.3">
      <c r="B35" s="27"/>
      <c r="C35" s="15" t="s">
        <v>25</v>
      </c>
      <c r="D35" s="15">
        <v>210</v>
      </c>
      <c r="E35" s="27"/>
      <c r="F35" s="27"/>
      <c r="G35" s="45"/>
      <c r="H35" s="46"/>
      <c r="I35" s="20">
        <v>0</v>
      </c>
      <c r="J35" s="27"/>
      <c r="K35" s="36"/>
      <c r="L35" s="18"/>
      <c r="M35" s="44"/>
      <c r="N35" s="18"/>
      <c r="O35" s="29">
        <v>800</v>
      </c>
      <c r="P35" s="29"/>
      <c r="Q35" s="29">
        <v>76933.38</v>
      </c>
    </row>
    <row r="36" spans="2:17" x14ac:dyDescent="0.3">
      <c r="B36" s="27"/>
      <c r="C36" s="15" t="s">
        <v>31</v>
      </c>
      <c r="D36" s="15">
        <f>660*3</f>
        <v>1980</v>
      </c>
      <c r="E36" s="27"/>
      <c r="F36" s="27"/>
      <c r="G36" s="45"/>
      <c r="H36" s="46"/>
      <c r="I36" s="20">
        <v>2787</v>
      </c>
      <c r="J36" s="27"/>
      <c r="K36" s="36"/>
      <c r="L36" s="18">
        <v>328</v>
      </c>
      <c r="M36" s="44"/>
      <c r="N36" s="18">
        <v>57080</v>
      </c>
      <c r="O36" s="30"/>
      <c r="P36" s="30"/>
      <c r="Q36" s="30"/>
    </row>
    <row r="37" spans="2:17" x14ac:dyDescent="0.3">
      <c r="B37" s="27"/>
      <c r="C37" s="15" t="s">
        <v>26</v>
      </c>
      <c r="D37" s="16">
        <f>630</f>
        <v>630</v>
      </c>
      <c r="E37" s="27"/>
      <c r="F37" s="27"/>
      <c r="G37" s="45"/>
      <c r="H37" s="46"/>
      <c r="I37" s="20">
        <v>2600</v>
      </c>
      <c r="J37" s="27"/>
      <c r="K37" s="36"/>
      <c r="L37" s="18">
        <v>250</v>
      </c>
      <c r="M37" s="44"/>
      <c r="N37" s="18">
        <v>57080</v>
      </c>
      <c r="O37" s="14"/>
      <c r="P37" s="14"/>
      <c r="Q37" s="14"/>
    </row>
    <row r="38" spans="2:17" x14ac:dyDescent="0.3">
      <c r="B38" s="27"/>
      <c r="C38" s="15" t="s">
        <v>48</v>
      </c>
      <c r="D38" s="16">
        <v>500</v>
      </c>
      <c r="E38" s="27"/>
      <c r="F38" s="27"/>
      <c r="G38" s="45"/>
      <c r="H38" s="46"/>
      <c r="I38" s="42">
        <f>5104</f>
        <v>5104</v>
      </c>
      <c r="J38" s="27"/>
      <c r="K38" s="36"/>
      <c r="L38" s="29">
        <v>350</v>
      </c>
      <c r="M38" s="44"/>
      <c r="N38" s="29">
        <v>57080</v>
      </c>
      <c r="O38" s="14"/>
      <c r="P38" s="14"/>
      <c r="Q38" s="14"/>
    </row>
    <row r="39" spans="2:17" x14ac:dyDescent="0.3">
      <c r="B39" s="27"/>
      <c r="C39" s="15" t="s">
        <v>33</v>
      </c>
      <c r="D39" s="16">
        <v>250</v>
      </c>
      <c r="E39" s="27"/>
      <c r="F39" s="27"/>
      <c r="G39" s="45"/>
      <c r="H39" s="46"/>
      <c r="I39" s="43"/>
      <c r="J39" s="27"/>
      <c r="K39" s="36"/>
      <c r="L39" s="30"/>
      <c r="M39" s="44"/>
      <c r="N39" s="30"/>
      <c r="O39" s="14"/>
      <c r="P39" s="14"/>
      <c r="Q39" s="14"/>
    </row>
    <row r="40" spans="2:17" x14ac:dyDescent="0.3">
      <c r="B40" s="27"/>
      <c r="C40" s="15" t="s">
        <v>27</v>
      </c>
      <c r="D40" s="16">
        <f>500</f>
        <v>500</v>
      </c>
      <c r="E40" s="27"/>
      <c r="F40" s="27"/>
      <c r="G40" s="45"/>
      <c r="H40" s="46"/>
      <c r="I40" s="20">
        <v>1500</v>
      </c>
      <c r="J40" s="27"/>
      <c r="K40" s="26"/>
      <c r="L40" s="18">
        <v>250</v>
      </c>
      <c r="M40" s="44"/>
      <c r="N40" s="18">
        <v>57080</v>
      </c>
      <c r="O40" s="21">
        <v>270</v>
      </c>
      <c r="P40" s="14"/>
      <c r="Q40" s="14">
        <v>77390.990000000005</v>
      </c>
    </row>
  </sheetData>
  <mergeCells count="79">
    <mergeCell ref="I1:K1"/>
    <mergeCell ref="L1:N1"/>
    <mergeCell ref="O1:Q1"/>
    <mergeCell ref="B2:B4"/>
    <mergeCell ref="C2:C4"/>
    <mergeCell ref="D2:D4"/>
    <mergeCell ref="E2:E4"/>
    <mergeCell ref="F2:F4"/>
    <mergeCell ref="G2:G4"/>
    <mergeCell ref="H2:H4"/>
    <mergeCell ref="H17:H27"/>
    <mergeCell ref="O2:O4"/>
    <mergeCell ref="P2:P4"/>
    <mergeCell ref="Q2:Q4"/>
    <mergeCell ref="B5:B15"/>
    <mergeCell ref="E5:E15"/>
    <mergeCell ref="F5:F15"/>
    <mergeCell ref="G5:G15"/>
    <mergeCell ref="H5:H15"/>
    <mergeCell ref="J5:J15"/>
    <mergeCell ref="I2:I4"/>
    <mergeCell ref="J2:J4"/>
    <mergeCell ref="K2:K4"/>
    <mergeCell ref="L2:L4"/>
    <mergeCell ref="M2:M4"/>
    <mergeCell ref="N2:N4"/>
    <mergeCell ref="Q17:Q18"/>
    <mergeCell ref="O23:O24"/>
    <mergeCell ref="Q23:Q24"/>
    <mergeCell ref="B29:B40"/>
    <mergeCell ref="E29:E40"/>
    <mergeCell ref="F29:F40"/>
    <mergeCell ref="G29:G40"/>
    <mergeCell ref="H29:H40"/>
    <mergeCell ref="J17:J27"/>
    <mergeCell ref="M17:M27"/>
    <mergeCell ref="O17:O18"/>
    <mergeCell ref="N21:N22"/>
    <mergeCell ref="B17:B27"/>
    <mergeCell ref="E17:E27"/>
    <mergeCell ref="F17:F27"/>
    <mergeCell ref="G17:G27"/>
    <mergeCell ref="Q29:Q30"/>
    <mergeCell ref="O35:O36"/>
    <mergeCell ref="Q35:Q36"/>
    <mergeCell ref="J29:J40"/>
    <mergeCell ref="M29:M40"/>
    <mergeCell ref="O29:O30"/>
    <mergeCell ref="K29:K40"/>
    <mergeCell ref="L31:L32"/>
    <mergeCell ref="L33:L34"/>
    <mergeCell ref="L38:L39"/>
    <mergeCell ref="I5:I14"/>
    <mergeCell ref="K5:K14"/>
    <mergeCell ref="P23:P24"/>
    <mergeCell ref="P17:P18"/>
    <mergeCell ref="L19:L20"/>
    <mergeCell ref="L21:L22"/>
    <mergeCell ref="N17:N18"/>
    <mergeCell ref="N19:N20"/>
    <mergeCell ref="L5:L15"/>
    <mergeCell ref="M5:M15"/>
    <mergeCell ref="N5:N15"/>
    <mergeCell ref="P29:P30"/>
    <mergeCell ref="P35:P36"/>
    <mergeCell ref="I29:I30"/>
    <mergeCell ref="I31:I32"/>
    <mergeCell ref="I33:I34"/>
    <mergeCell ref="N38:N39"/>
    <mergeCell ref="N33:N34"/>
    <mergeCell ref="N31:N32"/>
    <mergeCell ref="I17:I18"/>
    <mergeCell ref="I19:I20"/>
    <mergeCell ref="I21:I22"/>
    <mergeCell ref="K17:K18"/>
    <mergeCell ref="K19:K20"/>
    <mergeCell ref="K21:K22"/>
    <mergeCell ref="L17:L18"/>
    <mergeCell ref="I38:I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Secondary fuel details</vt:lpstr>
      <vt:lpstr>Agreement details_Fy 22-23</vt:lpstr>
      <vt:lpstr>Agreement details_FY 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A.V. Patkare</cp:lastModifiedBy>
  <dcterms:created xsi:type="dcterms:W3CDTF">2015-06-05T18:17:20Z</dcterms:created>
  <dcterms:modified xsi:type="dcterms:W3CDTF">2024-11-20T16:45:07Z</dcterms:modified>
</cp:coreProperties>
</file>